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065" windowWidth="15150" windowHeight="4965" activeTab="0"/>
  </bookViews>
  <sheets>
    <sheet name="STRINGCALC-Piano" sheetId="1" r:id="rId1"/>
    <sheet name="LogL chart" sheetId="2" r:id="rId2"/>
    <sheet name="Extant T 0-60kgf" sheetId="3" r:id="rId3"/>
    <sheet name="New T 0-60kgf" sheetId="4" r:id="rId4"/>
    <sheet name="Extant T 0-100kgf" sheetId="5" r:id="rId5"/>
    <sheet name="New T 0-100kgf" sheetId="6" r:id="rId6"/>
    <sheet name="Extant T 50-150kgf " sheetId="7" r:id="rId7"/>
    <sheet name="New T 50-150kgf" sheetId="8" r:id="rId8"/>
    <sheet name="Extant T 80-180kgf " sheetId="9" r:id="rId9"/>
    <sheet name="New T 80-180kgf" sheetId="10" r:id="rId10"/>
  </sheets>
  <definedNames>
    <definedName name="ACwvu.Print_table." localSheetId="0" hidden="1">'STRINGCALC-Piano'!#REF!</definedName>
    <definedName name="CRITERIA">'STRINGCALC-Piano'!$G$10</definedName>
    <definedName name="Frequency_multiplier">'STRINGCALC-Piano'!$J$13</definedName>
    <definedName name="_xlnm.Print_Area" localSheetId="0">'STRINGCALC-Piano'!$A$9:$X$89</definedName>
    <definedName name="_xlnm.Print_Titles" localSheetId="0">'STRINGCALC-Piano'!$9:$16</definedName>
    <definedName name="Rwvu.Print_table." localSheetId="0" hidden="1">'STRINGCALC-Piano'!$A:$A,'STRINGCALC-Piano'!$C:$F,'STRINGCALC-Piano'!$J:$J,'STRINGCALC-Piano'!$Q:$R,'STRINGCALC-Piano'!$X:$X</definedName>
    <definedName name="Swvu.Print_table." localSheetId="0" hidden="1">'STRINGCALC-Piano'!#REF!</definedName>
    <definedName name="wvu.Print_table." localSheetId="0" hidden="1">{TRUE,TRUE,-1.25,-15.5,484.5,301.5,FALSE,TRUE,TRUE,FALSE,0,1,#N/A,1,9,24.520833333333332,8,3,FALSE,TRUE,3,TRUE,1,TRUE,75,"Swvu.Print_table.","ACwvu.Print_table.",1,FALSE,FALSE,1.1811023622047245,0.7480314960629921,0.984251968503937,0.984251968503937,1,"&amp;LRestring calculation&amp;C1980 ""Blanchet"" (Mr. Vickery)&amp;R&amp;D","Page &amp;p",FALSE,FALSE,FALSE,TRUE,1,90,#N/A,#N/A,"=R1C2:R76C16","=R1:R8","Rwvu.Print_table.",#N/A,FALSE,FALSE}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  <author>D J Law</author>
  </authors>
  <commentList>
    <comment ref="E13" authorId="0">
      <text>
        <r>
          <rPr>
            <sz val="7"/>
            <rFont val="Tahoma"/>
            <family val="0"/>
          </rPr>
          <t>excel calls this chart 4</t>
        </r>
      </text>
    </comment>
    <comment ref="K14" authorId="0">
      <text>
        <r>
          <rPr>
            <sz val="8"/>
            <rFont val="Arial"/>
            <family val="2"/>
          </rPr>
          <t xml:space="preserve">This range must be altered to represent the compass of this instrument; any cells within the range with no values (eg within a short octave) must be cleared of their formulae. </t>
        </r>
      </text>
    </comment>
    <comment ref="U14" authorId="0">
      <text>
        <r>
          <rPr>
            <sz val="7"/>
            <rFont val="Tahoma"/>
            <family val="0"/>
          </rPr>
          <t>see note-K12</t>
        </r>
      </text>
    </comment>
    <comment ref="Q9" authorId="1">
      <text>
        <r>
          <rPr>
            <b/>
            <sz val="8"/>
            <rFont val="Tahoma"/>
            <family val="0"/>
          </rPr>
          <t>DO NOT DELETE Q10:R13;cell contents are needed for chart legend labels</t>
        </r>
        <r>
          <rPr>
            <sz val="8"/>
            <rFont val="Tahoma"/>
            <family val="0"/>
          </rPr>
          <t xml:space="preserve">
</t>
        </r>
      </text>
    </comment>
    <comment ref="S12" authorId="1">
      <text>
        <r>
          <rPr>
            <b/>
            <sz val="8"/>
            <rFont val="Tahoma"/>
            <family val="0"/>
          </rPr>
          <t>For codes for entering densities of alternative materials see AG15:AI37 (VLOOKUP Table 2)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<sst xmlns="http://schemas.openxmlformats.org/spreadsheetml/2006/main" count="233" uniqueCount="190">
  <si>
    <t>Instrument:</t>
  </si>
  <si>
    <t>String     1=</t>
  </si>
  <si>
    <t>Rose Iron</t>
  </si>
  <si>
    <t>material 2=</t>
  </si>
  <si>
    <t>Rose Yellow Brass</t>
  </si>
  <si>
    <t>code      3=</t>
  </si>
  <si>
    <t>Rose Red Brass</t>
  </si>
  <si>
    <t>String scale graph</t>
  </si>
  <si>
    <t xml:space="preserve">Existing stringing </t>
  </si>
  <si>
    <t xml:space="preserve">Calculate new diameters </t>
  </si>
  <si>
    <t>String material</t>
  </si>
  <si>
    <t>VLOOKUP TABLE</t>
  </si>
  <si>
    <t>Existing</t>
  </si>
  <si>
    <t>Proposed</t>
  </si>
  <si>
    <t>Log string length</t>
  </si>
  <si>
    <t>Just scale, based on c''</t>
  </si>
  <si>
    <t>Total Tension for one register =</t>
  </si>
  <si>
    <t>Rec. max. tension</t>
  </si>
  <si>
    <t>Diameter</t>
  </si>
  <si>
    <t>Nominal</t>
  </si>
  <si>
    <t>Maximum recommended tensions.</t>
  </si>
  <si>
    <t>COVERED STRING CALCULATIONS</t>
  </si>
  <si>
    <t>strings</t>
  </si>
  <si>
    <t>restringing</t>
  </si>
  <si>
    <t>Std.Note</t>
  </si>
  <si>
    <t>Note</t>
  </si>
  <si>
    <t xml:space="preserve">        F</t>
  </si>
  <si>
    <t xml:space="preserve">       L</t>
  </si>
  <si>
    <t>Log L</t>
  </si>
  <si>
    <t>Just scale</t>
  </si>
  <si>
    <t xml:space="preserve">       D</t>
  </si>
  <si>
    <t xml:space="preserve">String </t>
  </si>
  <si>
    <t>Density</t>
  </si>
  <si>
    <t>Tension</t>
  </si>
  <si>
    <t xml:space="preserve">Number of </t>
  </si>
  <si>
    <t>Total</t>
  </si>
  <si>
    <t>T(Max)</t>
  </si>
  <si>
    <t>T (Graph)</t>
  </si>
  <si>
    <t>Nom. D</t>
  </si>
  <si>
    <t>T(Calc.)</t>
  </si>
  <si>
    <t>Calculated tension</t>
  </si>
  <si>
    <t>range</t>
  </si>
  <si>
    <t>Diameters</t>
  </si>
  <si>
    <t>Iron</t>
  </si>
  <si>
    <t>Brass</t>
  </si>
  <si>
    <t xml:space="preserve">Red </t>
  </si>
  <si>
    <t>Vlookup table 2</t>
  </si>
  <si>
    <t>NOTE</t>
  </si>
  <si>
    <t xml:space="preserve">       F</t>
  </si>
  <si>
    <t>LENGTH</t>
  </si>
  <si>
    <t>core diam.</t>
  </si>
  <si>
    <t xml:space="preserve">core </t>
  </si>
  <si>
    <t>cover diam.</t>
  </si>
  <si>
    <t>cover</t>
  </si>
  <si>
    <t>winding</t>
  </si>
  <si>
    <t>Number</t>
  </si>
  <si>
    <t xml:space="preserve">      (Hz)</t>
  </si>
  <si>
    <t xml:space="preserve">    (mm.)</t>
  </si>
  <si>
    <t>based on c"</t>
  </si>
  <si>
    <t>(mm)</t>
  </si>
  <si>
    <t>Code</t>
  </si>
  <si>
    <t>kg/m³</t>
  </si>
  <si>
    <t>(Kgf)</t>
  </si>
  <si>
    <t>(mm.)</t>
  </si>
  <si>
    <t>Rose Wire</t>
  </si>
  <si>
    <t>Type A</t>
  </si>
  <si>
    <t>Type B</t>
  </si>
  <si>
    <t>Type C</t>
  </si>
  <si>
    <t>code</t>
  </si>
  <si>
    <t>Wire type</t>
  </si>
  <si>
    <t>density, kg/m³</t>
  </si>
  <si>
    <t>mm.</t>
  </si>
  <si>
    <t>pitch (mm)</t>
  </si>
  <si>
    <t>kgf</t>
  </si>
  <si>
    <t>CC</t>
  </si>
  <si>
    <t>c</t>
  </si>
  <si>
    <t>covered wires (values below, codes 4-10)</t>
  </si>
  <si>
    <t>CC #</t>
  </si>
  <si>
    <t>DD</t>
  </si>
  <si>
    <t>Rose yellow brass</t>
  </si>
  <si>
    <t>DD #</t>
  </si>
  <si>
    <t>Rose red brass</t>
  </si>
  <si>
    <t>EE</t>
  </si>
  <si>
    <t xml:space="preserve">pure copper </t>
  </si>
  <si>
    <t>FF</t>
  </si>
  <si>
    <t xml:space="preserve">tinned copper </t>
  </si>
  <si>
    <t>FF #</t>
  </si>
  <si>
    <t>silver plated copper</t>
  </si>
  <si>
    <t>GG</t>
  </si>
  <si>
    <t>pure tin</t>
  </si>
  <si>
    <t>GG #</t>
  </si>
  <si>
    <t>silver</t>
  </si>
  <si>
    <t>AA</t>
  </si>
  <si>
    <t>gold</t>
  </si>
  <si>
    <t>AA #</t>
  </si>
  <si>
    <t>platinum</t>
  </si>
  <si>
    <t>BB</t>
  </si>
  <si>
    <t>Marc Vogel (Gug) Iron</t>
  </si>
  <si>
    <t>C</t>
  </si>
  <si>
    <t>Marc Vogel (Gug)Brass</t>
  </si>
  <si>
    <t>C #</t>
  </si>
  <si>
    <t>Marc Vogel (Gug) Copper</t>
  </si>
  <si>
    <t>D</t>
  </si>
  <si>
    <t>Zuckerman iron</t>
  </si>
  <si>
    <t>D #</t>
  </si>
  <si>
    <t>Zuckerman brass 70/30</t>
  </si>
  <si>
    <t>E</t>
  </si>
  <si>
    <t>Zuckerman red brass 90/10</t>
  </si>
  <si>
    <t>F</t>
  </si>
  <si>
    <t>Heckscher  German steel music wire</t>
  </si>
  <si>
    <t>F #</t>
  </si>
  <si>
    <t>Heckscher  "high carbon iron"</t>
  </si>
  <si>
    <t>G</t>
  </si>
  <si>
    <t>Heckscher  brass</t>
  </si>
  <si>
    <t>G #</t>
  </si>
  <si>
    <t>Heckscher  phosphor bronze</t>
  </si>
  <si>
    <t>A</t>
  </si>
  <si>
    <t>A #</t>
  </si>
  <si>
    <t>B</t>
  </si>
  <si>
    <t>c #</t>
  </si>
  <si>
    <t>d</t>
  </si>
  <si>
    <t>d #</t>
  </si>
  <si>
    <t>e</t>
  </si>
  <si>
    <t>f</t>
  </si>
  <si>
    <t>f #</t>
  </si>
  <si>
    <t>g</t>
  </si>
  <si>
    <t>g #</t>
  </si>
  <si>
    <t>a</t>
  </si>
  <si>
    <t>a #</t>
  </si>
  <si>
    <t>b</t>
  </si>
  <si>
    <t>c ¹</t>
  </si>
  <si>
    <t>c # ¹</t>
  </si>
  <si>
    <t>d ¹</t>
  </si>
  <si>
    <t>d # ¹</t>
  </si>
  <si>
    <t>e ¹</t>
  </si>
  <si>
    <t>f  ¹</t>
  </si>
  <si>
    <t>f # ¹</t>
  </si>
  <si>
    <t>g ¹</t>
  </si>
  <si>
    <t>g # ¹</t>
  </si>
  <si>
    <t>a ¹</t>
  </si>
  <si>
    <t>a # ¹</t>
  </si>
  <si>
    <t>b ¹</t>
  </si>
  <si>
    <t>c ²</t>
  </si>
  <si>
    <t>c # ²</t>
  </si>
  <si>
    <t>d ²</t>
  </si>
  <si>
    <t>d # ²</t>
  </si>
  <si>
    <t>e ²</t>
  </si>
  <si>
    <t>f ²</t>
  </si>
  <si>
    <t>f # ²</t>
  </si>
  <si>
    <t>g ²</t>
  </si>
  <si>
    <t>g # ²</t>
  </si>
  <si>
    <t>a ²</t>
  </si>
  <si>
    <t>a # ²</t>
  </si>
  <si>
    <t>b ²</t>
  </si>
  <si>
    <t>c ³</t>
  </si>
  <si>
    <t>c # ³</t>
  </si>
  <si>
    <t>d ³</t>
  </si>
  <si>
    <t>d # ³</t>
  </si>
  <si>
    <t>e ³</t>
  </si>
  <si>
    <t>f ³</t>
  </si>
  <si>
    <t>f # ³</t>
  </si>
  <si>
    <t>g ³</t>
  </si>
  <si>
    <t>a ³</t>
  </si>
  <si>
    <t>b ³</t>
  </si>
  <si>
    <t>c4</t>
  </si>
  <si>
    <t>d 4</t>
  </si>
  <si>
    <t>e 4</t>
  </si>
  <si>
    <t>f 4</t>
  </si>
  <si>
    <t>g 4</t>
  </si>
  <si>
    <t>a 4</t>
  </si>
  <si>
    <t>b 4</t>
  </si>
  <si>
    <t>c 5</t>
  </si>
  <si>
    <t>Ref. Pitch (a') =</t>
  </si>
  <si>
    <t>Here type maker,date…</t>
  </si>
  <si>
    <t>D J LAW  String Calculation Worksheet: Piano (Tension Range  0 - 60 Kgf)</t>
  </si>
  <si>
    <t>Lucy's stock</t>
  </si>
  <si>
    <t>covering wire</t>
  </si>
  <si>
    <t>sizes</t>
  </si>
  <si>
    <t>After reading this, hide the grey rows and the rows with the unwanted bass notes.
Then highlight the first cell (FF is A23) in col A, then select  Windows/Freeze panes.</t>
  </si>
  <si>
    <t>Legend for charts</t>
  </si>
  <si>
    <t>Unhiding the hidden columns will reveal those containing formulae and other bits not usually required;
Hide the gray rows &amp; columns for ease of use and for printing.Hold cursor over colourfilled cells for relevent information.</t>
  </si>
  <si>
    <t>Makers' No:</t>
  </si>
  <si>
    <t>More:</t>
  </si>
  <si>
    <t xml:space="preserve">For new strings, draw a graph to suit your instrument and read off tensions; enter these into the 'T(graph)' column,
add codes for string material in the adjacent 'String`codes' column  and bingo! </t>
  </si>
  <si>
    <t>Click the tabs to see the charts full screen.
Adjustments made to the figures in the speadsheet to create the ideal tension curve will be instantly reflected in the graph.</t>
  </si>
  <si>
    <t>String codes are a shorthand way of entering the densities of the many types of wire available during the last 50 years or so; for details see Vlookup table 2 (AG15:AI37).
The nominal sizes given in column Q are standard (Rose) metric wire sizes.</t>
  </si>
  <si>
    <t>T(Calc)</t>
  </si>
  <si>
    <r>
      <t xml:space="preserve">For </t>
    </r>
    <r>
      <rPr>
        <b/>
        <sz val="10"/>
        <rFont val="MS Sans Serif"/>
        <family val="2"/>
      </rPr>
      <t>covered strings</t>
    </r>
    <r>
      <rPr>
        <sz val="10"/>
        <rFont val="MS Sans Serif"/>
        <family val="2"/>
      </rPr>
      <t xml:space="preserve"> enter 0 (zero) as string code; scroll to columns AL to AY, and enter core and cover diameters and materials, in the relevent columns;
For</t>
    </r>
    <r>
      <rPr>
        <b/>
        <sz val="10"/>
        <rFont val="MS Sans Serif"/>
        <family val="2"/>
      </rPr>
      <t xml:space="preserve"> closewound</t>
    </r>
    <r>
      <rPr>
        <sz val="10"/>
        <rFont val="MS Sans Serif"/>
        <family val="2"/>
      </rPr>
      <t xml:space="preserve"> strings, winding pitch = cover diameter. </t>
    </r>
  </si>
  <si>
    <t xml:space="preserve">Enter Reference Pitch in cell L9..... (we use A425 for all piano calculations to make comparisons meaningful)
Enter string lengths measured to the nearest millimeter in column D;
Finally enter diameter and code for string material in columns G &amp; H to calculate tensions for existing strings. </t>
  </si>
  <si>
    <t>Rose Iron (type B assumed)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</si>
</sst>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/m/yy"/>
    <numFmt numFmtId="165" formatCode="d\-mmm\-yy"/>
    <numFmt numFmtId="166" formatCode="d\-mmm"/>
    <numFmt numFmtId="167" formatCode="h:mm"/>
    <numFmt numFmtId="168" formatCode="h:mm:ss"/>
    <numFmt numFmtId="169" formatCode="d/m/yy\ h:mm"/>
    <numFmt numFmtId="170" formatCode="0000.00"/>
    <numFmt numFmtId="171" formatCode="##00.00"/>
    <numFmt numFmtId="172" formatCode="0.0"/>
    <numFmt numFmtId="173" formatCode="0.0000"/>
  </numFmts>
  <fonts count="2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Arial Narrow"/>
      <family val="0"/>
    </font>
    <font>
      <b/>
      <sz val="10"/>
      <name val="Arial Narrow"/>
      <family val="0"/>
    </font>
    <font>
      <sz val="10"/>
      <name val="MS Sans Serif"/>
      <family val="0"/>
    </font>
    <font>
      <sz val="7"/>
      <name val="Tahoma"/>
      <family val="0"/>
    </font>
    <font>
      <sz val="8"/>
      <name val="Arial"/>
      <family val="2"/>
    </font>
    <font>
      <sz val="9"/>
      <name val="Arial"/>
      <family val="2"/>
    </font>
    <font>
      <b/>
      <sz val="13.5"/>
      <name val="MS Sans Serif"/>
      <family val="0"/>
    </font>
    <font>
      <b/>
      <sz val="14"/>
      <name val="MS Sans Serif"/>
      <family val="2"/>
    </font>
    <font>
      <sz val="14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b/>
      <sz val="8"/>
      <name val="MS Sans Serif"/>
      <family val="2"/>
    </font>
    <font>
      <i/>
      <sz val="12"/>
      <name val="MS Sans Serif"/>
      <family val="2"/>
    </font>
    <font>
      <i/>
      <sz val="10"/>
      <name val="MS Sans Serif"/>
      <family val="2"/>
    </font>
    <font>
      <b/>
      <sz val="13.5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Helv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13"/>
      </patternFill>
    </fill>
    <fill>
      <patternFill patternType="solid">
        <fgColor indexed="53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6" fillId="0" borderId="1" xfId="0" applyFont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 horizontal="centerContinuous"/>
      <protection hidden="1"/>
    </xf>
    <xf numFmtId="0" fontId="12" fillId="0" borderId="3" xfId="0" applyFont="1" applyFill="1" applyBorder="1" applyAlignment="1" applyProtection="1">
      <alignment horizontal="centerContinuous"/>
      <protection hidden="1"/>
    </xf>
    <xf numFmtId="0" fontId="12" fillId="2" borderId="3" xfId="0" applyFont="1" applyFill="1" applyBorder="1" applyAlignment="1" applyProtection="1">
      <alignment horizontal="centerContinuous"/>
      <protection hidden="1"/>
    </xf>
    <xf numFmtId="172" fontId="12" fillId="0" borderId="3" xfId="0" applyNumberFormat="1" applyFont="1" applyFill="1" applyBorder="1" applyAlignment="1" applyProtection="1">
      <alignment horizontal="centerContinuous"/>
      <protection hidden="1"/>
    </xf>
    <xf numFmtId="0" fontId="12" fillId="0" borderId="4" xfId="0" applyFont="1" applyFill="1" applyBorder="1" applyAlignment="1" applyProtection="1">
      <alignment horizontal="centerContinuous"/>
      <protection hidden="1"/>
    </xf>
    <xf numFmtId="0" fontId="6" fillId="0" borderId="5" xfId="0" applyFont="1" applyFill="1" applyBorder="1" applyAlignment="1" applyProtection="1">
      <alignment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1" fontId="6" fillId="0" borderId="5" xfId="0" applyNumberFormat="1" applyFont="1" applyFill="1" applyBorder="1" applyAlignment="1" applyProtection="1">
      <alignment horizontal="right"/>
      <protection hidden="1"/>
    </xf>
    <xf numFmtId="0" fontId="13" fillId="0" borderId="6" xfId="0" applyFont="1" applyFill="1" applyBorder="1" applyAlignment="1" applyProtection="1">
      <alignment/>
      <protection hidden="1"/>
    </xf>
    <xf numFmtId="0" fontId="13" fillId="3" borderId="7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0" borderId="7" xfId="0" applyFont="1" applyFill="1" applyBorder="1" applyAlignment="1" applyProtection="1">
      <alignment/>
      <protection hidden="1"/>
    </xf>
    <xf numFmtId="0" fontId="14" fillId="2" borderId="0" xfId="0" applyFont="1" applyFill="1" applyBorder="1" applyAlignment="1" applyProtection="1">
      <alignment/>
      <protection hidden="1"/>
    </xf>
    <xf numFmtId="0" fontId="14" fillId="0" borderId="7" xfId="0" applyFont="1" applyFill="1" applyBorder="1" applyAlignment="1" applyProtection="1">
      <alignment/>
      <protection hidden="1"/>
    </xf>
    <xf numFmtId="17" fontId="6" fillId="0" borderId="7" xfId="0" applyNumberFormat="1" applyFont="1" applyFill="1" applyBorder="1" applyAlignment="1" applyProtection="1">
      <alignment/>
      <protection hidden="1"/>
    </xf>
    <xf numFmtId="17" fontId="6" fillId="2" borderId="8" xfId="0" applyNumberFormat="1" applyFont="1" applyFill="1" applyBorder="1" applyAlignment="1" applyProtection="1">
      <alignment/>
      <protection hidden="1"/>
    </xf>
    <xf numFmtId="0" fontId="6" fillId="2" borderId="8" xfId="0" applyFont="1" applyFill="1" applyBorder="1" applyAlignment="1" applyProtection="1">
      <alignment horizontal="centerContinuous"/>
      <protection hidden="1"/>
    </xf>
    <xf numFmtId="0" fontId="13" fillId="0" borderId="7" xfId="0" applyFont="1" applyFill="1" applyBorder="1" applyAlignment="1" applyProtection="1">
      <alignment horizontal="right"/>
      <protection hidden="1"/>
    </xf>
    <xf numFmtId="0" fontId="14" fillId="3" borderId="9" xfId="0" applyFont="1" applyFill="1" applyBorder="1" applyAlignment="1" applyProtection="1">
      <alignment horizontal="left"/>
      <protection hidden="1"/>
    </xf>
    <xf numFmtId="17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2" borderId="0" xfId="0" applyFont="1" applyFill="1" applyBorder="1" applyAlignment="1" applyProtection="1">
      <alignment/>
      <protection hidden="1"/>
    </xf>
    <xf numFmtId="0" fontId="13" fillId="0" borderId="11" xfId="0" applyFont="1" applyFill="1" applyBorder="1" applyAlignment="1" applyProtection="1">
      <alignment/>
      <protection hidden="1"/>
    </xf>
    <xf numFmtId="0" fontId="13" fillId="0" borderId="8" xfId="0" applyFont="1" applyFill="1" applyBorder="1" applyAlignment="1" applyProtection="1">
      <alignment/>
      <protection hidden="1"/>
    </xf>
    <xf numFmtId="0" fontId="6" fillId="0" borderId="12" xfId="0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/>
      <protection hidden="1"/>
    </xf>
    <xf numFmtId="1" fontId="6" fillId="0" borderId="0" xfId="0" applyNumberFormat="1" applyFont="1" applyFill="1" applyAlignment="1" applyProtection="1">
      <alignment horizontal="right"/>
      <protection hidden="1"/>
    </xf>
    <xf numFmtId="0" fontId="13" fillId="0" borderId="13" xfId="0" applyFont="1" applyBorder="1" applyAlignment="1">
      <alignment/>
    </xf>
    <xf numFmtId="0" fontId="13" fillId="0" borderId="14" xfId="0" applyNumberFormat="1" applyFont="1" applyFill="1" applyBorder="1" applyAlignment="1">
      <alignment horizontal="center"/>
    </xf>
    <xf numFmtId="0" fontId="6" fillId="2" borderId="0" xfId="0" applyFont="1" applyFill="1" applyBorder="1" applyAlignment="1" applyProtection="1">
      <alignment horizontal="centerContinuous"/>
      <protection hidden="1"/>
    </xf>
    <xf numFmtId="0" fontId="6" fillId="0" borderId="0" xfId="0" applyFont="1" applyFill="1" applyBorder="1" applyAlignment="1" applyProtection="1">
      <alignment/>
      <protection hidden="1"/>
    </xf>
    <xf numFmtId="17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3" fillId="0" borderId="15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6" fillId="0" borderId="16" xfId="0" applyFont="1" applyFill="1" applyBorder="1" applyAlignment="1" applyProtection="1">
      <alignment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Continuous"/>
      <protection hidden="1"/>
    </xf>
    <xf numFmtId="0" fontId="6" fillId="0" borderId="16" xfId="0" applyFont="1" applyFill="1" applyBorder="1" applyAlignment="1" applyProtection="1">
      <alignment horizontal="centerContinuous"/>
      <protection hidden="1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6" fillId="2" borderId="8" xfId="0" applyFont="1" applyFill="1" applyBorder="1" applyAlignment="1" applyProtection="1">
      <alignment/>
      <protection hidden="1"/>
    </xf>
    <xf numFmtId="0" fontId="6" fillId="0" borderId="0" xfId="0" applyNumberFormat="1" applyFont="1" applyFill="1" applyBorder="1" applyAlignment="1" applyProtection="1">
      <alignment horizontal="centerContinuous"/>
      <protection hidden="1"/>
    </xf>
    <xf numFmtId="0" fontId="6" fillId="2" borderId="0" xfId="0" applyNumberFormat="1" applyFont="1" applyFill="1" applyBorder="1" applyAlignment="1" applyProtection="1">
      <alignment horizontal="centerContinuous"/>
      <protection hidden="1"/>
    </xf>
    <xf numFmtId="0" fontId="6" fillId="0" borderId="0" xfId="0" applyFont="1" applyFill="1" applyAlignment="1" applyProtection="1">
      <alignment horizontal="centerContinuous"/>
      <protection hidden="1"/>
    </xf>
    <xf numFmtId="0" fontId="6" fillId="0" borderId="17" xfId="0" applyFont="1" applyFill="1" applyBorder="1" applyAlignment="1" applyProtection="1">
      <alignment/>
      <protection hidden="1"/>
    </xf>
    <xf numFmtId="0" fontId="6" fillId="0" borderId="18" xfId="0" applyFont="1" applyFill="1" applyBorder="1" applyAlignment="1" applyProtection="1">
      <alignment/>
      <protection hidden="1"/>
    </xf>
    <xf numFmtId="0" fontId="14" fillId="0" borderId="5" xfId="0" applyFont="1" applyFill="1" applyBorder="1" applyAlignment="1" applyProtection="1">
      <alignment horizontal="center"/>
      <protection hidden="1"/>
    </xf>
    <xf numFmtId="0" fontId="13" fillId="2" borderId="5" xfId="0" applyFont="1" applyFill="1" applyBorder="1" applyAlignment="1" applyProtection="1">
      <alignment/>
      <protection hidden="1"/>
    </xf>
    <xf numFmtId="0" fontId="13" fillId="2" borderId="19" xfId="0" applyFont="1" applyFill="1" applyBorder="1" applyAlignment="1" applyProtection="1">
      <alignment/>
      <protection hidden="1"/>
    </xf>
    <xf numFmtId="0" fontId="6" fillId="2" borderId="20" xfId="0" applyFont="1" applyFill="1" applyBorder="1" applyAlignment="1" applyProtection="1">
      <alignment/>
      <protection hidden="1"/>
    </xf>
    <xf numFmtId="0" fontId="6" fillId="0" borderId="21" xfId="0" applyFont="1" applyFill="1" applyBorder="1" applyAlignment="1" applyProtection="1">
      <alignment horizontal="centerContinuous"/>
      <protection hidden="1"/>
    </xf>
    <xf numFmtId="0" fontId="6" fillId="0" borderId="22" xfId="0" applyFont="1" applyFill="1" applyBorder="1" applyAlignment="1" applyProtection="1">
      <alignment horizontal="centerContinuous"/>
      <protection hidden="1"/>
    </xf>
    <xf numFmtId="0" fontId="6" fillId="2" borderId="22" xfId="0" applyFont="1" applyFill="1" applyBorder="1" applyAlignment="1" applyProtection="1">
      <alignment horizontal="centerContinuous"/>
      <protection hidden="1"/>
    </xf>
    <xf numFmtId="172" fontId="6" fillId="0" borderId="23" xfId="0" applyNumberFormat="1" applyFont="1" applyFill="1" applyBorder="1" applyAlignment="1" applyProtection="1">
      <alignment horizontal="centerContinuous"/>
      <protection hidden="1"/>
    </xf>
    <xf numFmtId="172" fontId="6" fillId="0" borderId="20" xfId="0" applyNumberFormat="1" applyFont="1" applyFill="1" applyBorder="1" applyAlignment="1" applyProtection="1">
      <alignment horizontal="centerContinuous"/>
      <protection hidden="1"/>
    </xf>
    <xf numFmtId="0" fontId="6" fillId="0" borderId="20" xfId="0" applyFont="1" applyFill="1" applyBorder="1" applyAlignment="1" applyProtection="1">
      <alignment horizontal="centerContinuous"/>
      <protection hidden="1"/>
    </xf>
    <xf numFmtId="0" fontId="6" fillId="0" borderId="24" xfId="0" applyFont="1" applyFill="1" applyBorder="1" applyAlignment="1" applyProtection="1">
      <alignment horizontal="centerContinuous"/>
      <protection hidden="1"/>
    </xf>
    <xf numFmtId="0" fontId="14" fillId="0" borderId="2" xfId="0" applyFont="1" applyFill="1" applyBorder="1" applyAlignment="1" applyProtection="1">
      <alignment horizontal="centerContinuous"/>
      <protection hidden="1"/>
    </xf>
    <xf numFmtId="0" fontId="14" fillId="0" borderId="3" xfId="0" applyFont="1" applyFill="1" applyBorder="1" applyAlignment="1" applyProtection="1">
      <alignment horizontal="centerContinuous"/>
      <protection hidden="1"/>
    </xf>
    <xf numFmtId="0" fontId="14" fillId="0" borderId="4" xfId="0" applyFont="1" applyFill="1" applyBorder="1" applyAlignment="1" applyProtection="1">
      <alignment horizontal="centerContinuous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6" fillId="0" borderId="25" xfId="0" applyFont="1" applyFill="1" applyBorder="1" applyAlignment="1" applyProtection="1">
      <alignment horizontal="center"/>
      <protection hidden="1"/>
    </xf>
    <xf numFmtId="1" fontId="6" fillId="0" borderId="26" xfId="0" applyNumberFormat="1" applyFont="1" applyFill="1" applyBorder="1" applyAlignment="1" applyProtection="1">
      <alignment horizontal="center"/>
      <protection hidden="1"/>
    </xf>
    <xf numFmtId="1" fontId="6" fillId="0" borderId="27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13" fillId="2" borderId="28" xfId="0" applyFont="1" applyFill="1" applyBorder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 horizontal="centerContinuous"/>
      <protection hidden="1"/>
    </xf>
    <xf numFmtId="0" fontId="6" fillId="0" borderId="19" xfId="0" applyFont="1" applyFill="1" applyBorder="1" applyAlignment="1" applyProtection="1">
      <alignment/>
      <protection hidden="1"/>
    </xf>
    <xf numFmtId="0" fontId="13" fillId="0" borderId="20" xfId="0" applyFont="1" applyFill="1" applyBorder="1" applyAlignment="1" applyProtection="1">
      <alignment horizontal="right"/>
      <protection hidden="1"/>
    </xf>
    <xf numFmtId="0" fontId="13" fillId="2" borderId="20" xfId="0" applyFont="1" applyFill="1" applyBorder="1" applyAlignment="1" applyProtection="1">
      <alignment horizontal="right"/>
      <protection hidden="1"/>
    </xf>
    <xf numFmtId="0" fontId="13" fillId="2" borderId="20" xfId="0" applyFont="1" applyFill="1" applyBorder="1" applyAlignment="1" applyProtection="1">
      <alignment horizontal="centerContinuous"/>
      <protection hidden="1"/>
    </xf>
    <xf numFmtId="172" fontId="13" fillId="4" borderId="24" xfId="0" applyNumberFormat="1" applyFont="1" applyFill="1" applyBorder="1" applyAlignment="1" applyProtection="1">
      <alignment horizontal="left"/>
      <protection hidden="1"/>
    </xf>
    <xf numFmtId="172" fontId="13" fillId="0" borderId="20" xfId="0" applyNumberFormat="1" applyFont="1" applyBorder="1" applyAlignment="1" applyProtection="1">
      <alignment horizontal="left"/>
      <protection hidden="1"/>
    </xf>
    <xf numFmtId="1" fontId="13" fillId="0" borderId="20" xfId="0" applyNumberFormat="1" applyFont="1" applyBorder="1" applyAlignment="1" applyProtection="1">
      <alignment horizontal="left"/>
      <protection hidden="1"/>
    </xf>
    <xf numFmtId="0" fontId="6" fillId="0" borderId="19" xfId="0" applyFont="1" applyFill="1" applyBorder="1" applyAlignment="1" applyProtection="1">
      <alignment horizontal="centerContinuous"/>
      <protection hidden="1"/>
    </xf>
    <xf numFmtId="0" fontId="13" fillId="0" borderId="20" xfId="0" applyFont="1" applyFill="1" applyBorder="1" applyAlignment="1" applyProtection="1">
      <alignment horizontal="center"/>
      <protection hidden="1"/>
    </xf>
    <xf numFmtId="0" fontId="6" fillId="2" borderId="20" xfId="0" applyFont="1" applyFill="1" applyBorder="1" applyAlignment="1" applyProtection="1">
      <alignment horizontal="centerContinuous"/>
      <protection hidden="1"/>
    </xf>
    <xf numFmtId="1" fontId="13" fillId="0" borderId="24" xfId="0" applyNumberFormat="1" applyFont="1" applyBorder="1" applyAlignment="1" applyProtection="1">
      <alignment horizontal="left"/>
      <protection hidden="1"/>
    </xf>
    <xf numFmtId="0" fontId="6" fillId="0" borderId="29" xfId="0" applyFont="1" applyFill="1" applyBorder="1" applyAlignment="1" applyProtection="1">
      <alignment horizontal="centerContinuous"/>
      <protection hidden="1"/>
    </xf>
    <xf numFmtId="0" fontId="6" fillId="0" borderId="1" xfId="0" applyFont="1" applyFill="1" applyBorder="1" applyAlignment="1" applyProtection="1">
      <alignment horizontal="centerContinuous"/>
      <protection hidden="1"/>
    </xf>
    <xf numFmtId="0" fontId="6" fillId="0" borderId="2" xfId="0" applyFont="1" applyFill="1" applyBorder="1" applyAlignment="1" applyProtection="1">
      <alignment horizontal="centerContinuous"/>
      <protection hidden="1"/>
    </xf>
    <xf numFmtId="0" fontId="6" fillId="0" borderId="3" xfId="0" applyFont="1" applyFill="1" applyBorder="1" applyAlignment="1" applyProtection="1">
      <alignment horizontal="centerContinuous"/>
      <protection hidden="1"/>
    </xf>
    <xf numFmtId="0" fontId="6" fillId="0" borderId="4" xfId="0" applyFont="1" applyFill="1" applyBorder="1" applyAlignment="1" applyProtection="1">
      <alignment horizontal="centerContinuous"/>
      <protection hidden="1"/>
    </xf>
    <xf numFmtId="0" fontId="14" fillId="0" borderId="30" xfId="0" applyFont="1" applyFill="1" applyBorder="1" applyAlignment="1" applyProtection="1">
      <alignment horizontal="centerContinuous"/>
      <protection hidden="1"/>
    </xf>
    <xf numFmtId="0" fontId="14" fillId="0" borderId="31" xfId="0" applyFont="1" applyFill="1" applyBorder="1" applyAlignment="1" applyProtection="1">
      <alignment horizontal="centerContinuous"/>
      <protection hidden="1"/>
    </xf>
    <xf numFmtId="0" fontId="14" fillId="2" borderId="31" xfId="0" applyFont="1" applyFill="1" applyBorder="1" applyAlignment="1" applyProtection="1">
      <alignment horizontal="centerContinuous"/>
      <protection hidden="1"/>
    </xf>
    <xf numFmtId="0" fontId="14" fillId="0" borderId="32" xfId="0" applyFont="1" applyFill="1" applyBorder="1" applyAlignment="1" applyProtection="1">
      <alignment horizontal="centerContinuous"/>
      <protection hidden="1"/>
    </xf>
    <xf numFmtId="0" fontId="6" fillId="0" borderId="33" xfId="0" applyFont="1" applyFill="1" applyBorder="1" applyAlignment="1" applyProtection="1">
      <alignment horizontal="center"/>
      <protection hidden="1"/>
    </xf>
    <xf numFmtId="1" fontId="6" fillId="0" borderId="34" xfId="0" applyNumberFormat="1" applyFont="1" applyFill="1" applyBorder="1" applyAlignment="1" applyProtection="1">
      <alignment horizontal="center"/>
      <protection hidden="1"/>
    </xf>
    <xf numFmtId="1" fontId="6" fillId="0" borderId="35" xfId="0" applyNumberFormat="1" applyFont="1" applyFill="1" applyBorder="1" applyAlignment="1" applyProtection="1">
      <alignment horizontal="center"/>
      <protection hidden="1"/>
    </xf>
    <xf numFmtId="0" fontId="13" fillId="0" borderId="25" xfId="0" applyFont="1" applyFill="1" applyBorder="1" applyAlignment="1" applyProtection="1">
      <alignment horizontal="center"/>
      <protection hidden="1"/>
    </xf>
    <xf numFmtId="0" fontId="16" fillId="0" borderId="28" xfId="0" applyFont="1" applyFill="1" applyBorder="1" applyAlignment="1" applyProtection="1">
      <alignment horizontal="center"/>
      <protection hidden="1"/>
    </xf>
    <xf numFmtId="0" fontId="6" fillId="2" borderId="28" xfId="0" applyFont="1" applyFill="1" applyBorder="1" applyAlignment="1" applyProtection="1">
      <alignment/>
      <protection hidden="1"/>
    </xf>
    <xf numFmtId="0" fontId="6" fillId="0" borderId="36" xfId="0" applyFont="1" applyFill="1" applyBorder="1" applyAlignment="1" applyProtection="1">
      <alignment/>
      <protection hidden="1"/>
    </xf>
    <xf numFmtId="0" fontId="13" fillId="2" borderId="28" xfId="0" applyFont="1" applyFill="1" applyBorder="1" applyAlignment="1" applyProtection="1">
      <alignment/>
      <protection hidden="1"/>
    </xf>
    <xf numFmtId="0" fontId="13" fillId="0" borderId="37" xfId="0" applyFont="1" applyFill="1" applyBorder="1" applyAlignment="1" applyProtection="1">
      <alignment/>
      <protection hidden="1"/>
    </xf>
    <xf numFmtId="0" fontId="13" fillId="0" borderId="28" xfId="0" applyFont="1" applyFill="1" applyBorder="1" applyAlignment="1" applyProtection="1">
      <alignment horizontal="center"/>
      <protection hidden="1"/>
    </xf>
    <xf numFmtId="0" fontId="6" fillId="2" borderId="28" xfId="0" applyFont="1" applyFill="1" applyBorder="1" applyAlignment="1" applyProtection="1">
      <alignment horizontal="center"/>
      <protection hidden="1"/>
    </xf>
    <xf numFmtId="172" fontId="13" fillId="0" borderId="36" xfId="0" applyNumberFormat="1" applyFont="1" applyFill="1" applyBorder="1" applyAlignment="1" applyProtection="1">
      <alignment horizontal="center"/>
      <protection hidden="1"/>
    </xf>
    <xf numFmtId="0" fontId="13" fillId="0" borderId="38" xfId="0" applyFont="1" applyFill="1" applyBorder="1" applyAlignment="1" applyProtection="1">
      <alignment horizontal="center"/>
      <protection hidden="1"/>
    </xf>
    <xf numFmtId="0" fontId="13" fillId="0" borderId="37" xfId="0" applyFont="1" applyFill="1" applyBorder="1" applyAlignment="1" applyProtection="1">
      <alignment horizontal="center"/>
      <protection hidden="1"/>
    </xf>
    <xf numFmtId="0" fontId="13" fillId="2" borderId="28" xfId="0" applyFont="1" applyFill="1" applyBorder="1" applyAlignment="1" applyProtection="1">
      <alignment horizontal="centerContinuous"/>
      <protection hidden="1"/>
    </xf>
    <xf numFmtId="0" fontId="16" fillId="0" borderId="38" xfId="0" applyFont="1" applyFill="1" applyBorder="1" applyAlignment="1" applyProtection="1">
      <alignment horizontal="center"/>
      <protection hidden="1"/>
    </xf>
    <xf numFmtId="0" fontId="6" fillId="0" borderId="34" xfId="0" applyFont="1" applyFill="1" applyBorder="1" applyAlignment="1" applyProtection="1">
      <alignment horizontal="centerContinuous"/>
      <protection hidden="1"/>
    </xf>
    <xf numFmtId="0" fontId="6" fillId="0" borderId="1" xfId="0" applyFont="1" applyFill="1" applyBorder="1" applyAlignment="1" applyProtection="1">
      <alignment/>
      <protection hidden="1"/>
    </xf>
    <xf numFmtId="0" fontId="6" fillId="0" borderId="3" xfId="0" applyFont="1" applyBorder="1" applyAlignment="1" applyProtection="1">
      <alignment horizontal="centerContinuous"/>
      <protection hidden="1"/>
    </xf>
    <xf numFmtId="0" fontId="6" fillId="0" borderId="25" xfId="0" applyFont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/>
      <protection/>
    </xf>
    <xf numFmtId="2" fontId="14" fillId="2" borderId="28" xfId="0" applyNumberFormat="1" applyFont="1" applyFill="1" applyBorder="1" applyAlignment="1" applyProtection="1">
      <alignment horizontal="left"/>
      <protection/>
    </xf>
    <xf numFmtId="1" fontId="14" fillId="0" borderId="28" xfId="0" applyNumberFormat="1" applyFont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center"/>
      <protection/>
    </xf>
    <xf numFmtId="0" fontId="14" fillId="2" borderId="28" xfId="0" applyFont="1" applyFill="1" applyBorder="1" applyAlignment="1" applyProtection="1">
      <alignment horizontal="center"/>
      <protection/>
    </xf>
    <xf numFmtId="0" fontId="14" fillId="2" borderId="28" xfId="0" applyFont="1" applyFill="1" applyBorder="1" applyAlignment="1" applyProtection="1">
      <alignment/>
      <protection/>
    </xf>
    <xf numFmtId="172" fontId="14" fillId="0" borderId="28" xfId="0" applyNumberFormat="1" applyFont="1" applyBorder="1" applyAlignment="1" applyProtection="1">
      <alignment horizontal="center"/>
      <protection/>
    </xf>
    <xf numFmtId="172" fontId="14" fillId="0" borderId="39" xfId="0" applyNumberFormat="1" applyFont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 horizontal="center"/>
      <protection hidden="1"/>
    </xf>
    <xf numFmtId="0" fontId="13" fillId="0" borderId="41" xfId="0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/>
      <protection hidden="1"/>
    </xf>
    <xf numFmtId="0" fontId="13" fillId="2" borderId="10" xfId="0" applyFont="1" applyFill="1" applyBorder="1" applyAlignment="1" applyProtection="1">
      <alignment/>
      <protection hidden="1"/>
    </xf>
    <xf numFmtId="0" fontId="6" fillId="0" borderId="42" xfId="0" applyFont="1" applyFill="1" applyBorder="1" applyAlignment="1" applyProtection="1">
      <alignment/>
      <protection hidden="1"/>
    </xf>
    <xf numFmtId="0" fontId="13" fillId="2" borderId="10" xfId="0" applyFont="1" applyFill="1" applyBorder="1" applyAlignment="1" applyProtection="1">
      <alignment/>
      <protection hidden="1"/>
    </xf>
    <xf numFmtId="0" fontId="13" fillId="2" borderId="10" xfId="0" applyFont="1" applyFill="1" applyBorder="1" applyAlignment="1" applyProtection="1">
      <alignment horizontal="centerContinuous"/>
      <protection hidden="1"/>
    </xf>
    <xf numFmtId="0" fontId="13" fillId="0" borderId="43" xfId="0" applyFont="1" applyFill="1" applyBorder="1" applyAlignment="1" applyProtection="1">
      <alignment horizontal="center"/>
      <protection hidden="1"/>
    </xf>
    <xf numFmtId="0" fontId="13" fillId="0" borderId="10" xfId="0" applyFont="1" applyFill="1" applyBorder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172" fontId="13" fillId="0" borderId="42" xfId="0" applyNumberFormat="1" applyFont="1" applyFill="1" applyBorder="1" applyAlignment="1" applyProtection="1">
      <alignment horizontal="center"/>
      <protection hidden="1"/>
    </xf>
    <xf numFmtId="0" fontId="13" fillId="0" borderId="44" xfId="0" applyFont="1" applyFill="1" applyBorder="1" applyAlignment="1" applyProtection="1">
      <alignment horizontal="center"/>
      <protection hidden="1"/>
    </xf>
    <xf numFmtId="0" fontId="6" fillId="0" borderId="45" xfId="0" applyFont="1" applyFill="1" applyBorder="1" applyAlignment="1" applyProtection="1">
      <alignment horizontal="centerContinuous"/>
      <protection hidden="1"/>
    </xf>
    <xf numFmtId="0" fontId="6" fillId="0" borderId="45" xfId="0" applyFont="1" applyFill="1" applyBorder="1" applyAlignment="1" applyProtection="1">
      <alignment/>
      <protection hidden="1"/>
    </xf>
    <xf numFmtId="0" fontId="6" fillId="0" borderId="2" xfId="0" applyFont="1" applyFill="1" applyBorder="1" applyAlignment="1" applyProtection="1">
      <alignment horizontal="center"/>
      <protection hidden="1"/>
    </xf>
    <xf numFmtId="0" fontId="6" fillId="0" borderId="4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alignment horizontal="center"/>
      <protection hidden="1"/>
    </xf>
    <xf numFmtId="0" fontId="6" fillId="0" borderId="41" xfId="0" applyFont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/>
      <protection/>
    </xf>
    <xf numFmtId="2" fontId="14" fillId="2" borderId="10" xfId="0" applyNumberFormat="1" applyFont="1" applyFill="1" applyBorder="1" applyAlignment="1" applyProtection="1">
      <alignment/>
      <protection/>
    </xf>
    <xf numFmtId="1" fontId="14" fillId="0" borderId="10" xfId="0" applyNumberFormat="1" applyFont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center"/>
      <protection/>
    </xf>
    <xf numFmtId="0" fontId="14" fillId="2" borderId="10" xfId="0" applyFont="1" applyFill="1" applyBorder="1" applyAlignment="1" applyProtection="1">
      <alignment horizontal="center"/>
      <protection/>
    </xf>
    <xf numFmtId="0" fontId="14" fillId="2" borderId="10" xfId="0" applyFont="1" applyFill="1" applyBorder="1" applyAlignment="1" applyProtection="1">
      <alignment/>
      <protection/>
    </xf>
    <xf numFmtId="172" fontId="14" fillId="0" borderId="10" xfId="0" applyNumberFormat="1" applyFont="1" applyBorder="1" applyAlignment="1" applyProtection="1">
      <alignment horizontal="center"/>
      <protection/>
    </xf>
    <xf numFmtId="172" fontId="14" fillId="0" borderId="47" xfId="0" applyNumberFormat="1" applyFont="1" applyBorder="1" applyAlignment="1" applyProtection="1">
      <alignment horizontal="center"/>
      <protection/>
    </xf>
    <xf numFmtId="0" fontId="6" fillId="0" borderId="48" xfId="0" applyFont="1" applyFill="1" applyBorder="1" applyAlignment="1" applyProtection="1">
      <alignment horizontal="center"/>
      <protection hidden="1"/>
    </xf>
    <xf numFmtId="1" fontId="6" fillId="0" borderId="45" xfId="0" applyNumberFormat="1" applyFont="1" applyFill="1" applyBorder="1" applyAlignment="1" applyProtection="1">
      <alignment horizontal="center"/>
      <protection hidden="1"/>
    </xf>
    <xf numFmtId="1" fontId="6" fillId="0" borderId="49" xfId="0" applyNumberFormat="1" applyFont="1" applyFill="1" applyBorder="1" applyAlignment="1" applyProtection="1">
      <alignment horizontal="center"/>
      <protection hidden="1"/>
    </xf>
    <xf numFmtId="0" fontId="17" fillId="0" borderId="0" xfId="0" applyFont="1" applyFill="1" applyAlignment="1" applyProtection="1">
      <alignment horizontal="center"/>
      <protection hidden="1"/>
    </xf>
    <xf numFmtId="171" fontId="6" fillId="2" borderId="0" xfId="0" applyNumberFormat="1" applyFont="1" applyFill="1" applyAlignment="1" applyProtection="1">
      <alignment horizontal="right"/>
      <protection hidden="1"/>
    </xf>
    <xf numFmtId="0" fontId="6" fillId="0" borderId="50" xfId="0" applyFont="1" applyFill="1" applyBorder="1" applyAlignment="1" applyProtection="1">
      <alignment/>
      <protection hidden="1"/>
    </xf>
    <xf numFmtId="0" fontId="6" fillId="0" borderId="51" xfId="0" applyFont="1" applyFill="1" applyBorder="1" applyAlignment="1" applyProtection="1">
      <alignment/>
      <protection hidden="1"/>
    </xf>
    <xf numFmtId="0" fontId="6" fillId="2" borderId="1" xfId="0" applyFont="1" applyFill="1" applyBorder="1" applyAlignment="1" applyProtection="1">
      <alignment horizontal="centerContinuous"/>
      <protection hidden="1"/>
    </xf>
    <xf numFmtId="172" fontId="6" fillId="0" borderId="50" xfId="0" applyNumberFormat="1" applyFont="1" applyFill="1" applyBorder="1" applyAlignment="1" applyProtection="1">
      <alignment/>
      <protection hidden="1"/>
    </xf>
    <xf numFmtId="0" fontId="6" fillId="0" borderId="52" xfId="0" applyFont="1" applyFill="1" applyBorder="1" applyAlignment="1" applyProtection="1">
      <alignment/>
      <protection hidden="1"/>
    </xf>
    <xf numFmtId="2" fontId="6" fillId="2" borderId="0" xfId="0" applyNumberFormat="1" applyFont="1" applyFill="1" applyBorder="1" applyAlignment="1" applyProtection="1">
      <alignment/>
      <protection hidden="1"/>
    </xf>
    <xf numFmtId="0" fontId="14" fillId="0" borderId="52" xfId="0" applyFont="1" applyFill="1" applyBorder="1" applyAlignment="1" applyProtection="1">
      <alignment/>
      <protection hidden="1"/>
    </xf>
    <xf numFmtId="172" fontId="6" fillId="0" borderId="52" xfId="0" applyNumberFormat="1" applyFont="1" applyFill="1" applyBorder="1" applyAlignment="1" applyProtection="1">
      <alignment horizontal="right"/>
      <protection hidden="1"/>
    </xf>
    <xf numFmtId="0" fontId="6" fillId="0" borderId="15" xfId="0" applyFont="1" applyFill="1" applyBorder="1" applyAlignment="1" applyProtection="1">
      <alignment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/>
      <protection hidden="1"/>
    </xf>
    <xf numFmtId="0" fontId="6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2" fontId="6" fillId="2" borderId="0" xfId="0" applyNumberFormat="1" applyFont="1" applyFill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/>
      <protection/>
    </xf>
    <xf numFmtId="172" fontId="6" fillId="0" borderId="53" xfId="0" applyNumberFormat="1" applyFont="1" applyBorder="1" applyAlignment="1" applyProtection="1">
      <alignment horizontal="center"/>
      <protection/>
    </xf>
    <xf numFmtId="0" fontId="6" fillId="0" borderId="33" xfId="0" applyFont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1" fontId="6" fillId="0" borderId="53" xfId="0" applyNumberFormat="1" applyFont="1" applyFill="1" applyBorder="1" applyAlignment="1" applyProtection="1">
      <alignment horizontal="right"/>
      <protection hidden="1"/>
    </xf>
    <xf numFmtId="0" fontId="6" fillId="2" borderId="34" xfId="0" applyFont="1" applyFill="1" applyBorder="1" applyAlignment="1" applyProtection="1">
      <alignment horizontal="centerContinuous"/>
      <protection hidden="1"/>
    </xf>
    <xf numFmtId="0" fontId="6" fillId="0" borderId="15" xfId="0" applyFont="1" applyFill="1" applyBorder="1" applyAlignment="1" applyProtection="1">
      <alignment horizontal="center"/>
      <protection hidden="1"/>
    </xf>
    <xf numFmtId="0" fontId="6" fillId="0" borderId="34" xfId="0" applyFont="1" applyFill="1" applyBorder="1" applyAlignment="1" applyProtection="1">
      <alignment/>
      <protection hidden="1"/>
    </xf>
    <xf numFmtId="2" fontId="6" fillId="0" borderId="51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Alignment="1" applyProtection="1">
      <alignment horizontal="center"/>
      <protection hidden="1"/>
    </xf>
    <xf numFmtId="0" fontId="6" fillId="2" borderId="51" xfId="0" applyFont="1" applyFill="1" applyBorder="1" applyAlignment="1" applyProtection="1">
      <alignment/>
      <protection hidden="1"/>
    </xf>
    <xf numFmtId="1" fontId="6" fillId="0" borderId="11" xfId="0" applyNumberFormat="1" applyFont="1" applyBorder="1" applyAlignment="1" applyProtection="1">
      <alignment horizontal="center"/>
      <protection hidden="1"/>
    </xf>
    <xf numFmtId="0" fontId="6" fillId="0" borderId="0" xfId="0" applyFont="1" applyFill="1" applyAlignment="1">
      <alignment horizontal="center"/>
    </xf>
    <xf numFmtId="1" fontId="6" fillId="0" borderId="15" xfId="0" applyNumberFormat="1" applyFont="1" applyBorder="1" applyAlignment="1" applyProtection="1">
      <alignment horizontal="center"/>
      <protection hidden="1"/>
    </xf>
    <xf numFmtId="0" fontId="6" fillId="0" borderId="34" xfId="0" applyFont="1" applyBorder="1" applyAlignment="1" applyProtection="1">
      <alignment/>
      <protection hidden="1"/>
    </xf>
    <xf numFmtId="0" fontId="6" fillId="0" borderId="16" xfId="0" applyFont="1" applyBorder="1" applyAlignment="1" applyProtection="1">
      <alignment/>
      <protection hidden="1"/>
    </xf>
    <xf numFmtId="0" fontId="6" fillId="0" borderId="51" xfId="0" applyFont="1" applyFill="1" applyBorder="1" applyAlignment="1">
      <alignment/>
    </xf>
    <xf numFmtId="1" fontId="6" fillId="0" borderId="18" xfId="0" applyNumberFormat="1" applyFont="1" applyBorder="1" applyAlignment="1" applyProtection="1">
      <alignment horizontal="center"/>
      <protection hidden="1"/>
    </xf>
    <xf numFmtId="0" fontId="6" fillId="0" borderId="45" xfId="0" applyFont="1" applyBorder="1" applyAlignment="1" applyProtection="1">
      <alignment/>
      <protection hidden="1"/>
    </xf>
    <xf numFmtId="0" fontId="6" fillId="0" borderId="17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171" fontId="6" fillId="2" borderId="0" xfId="0" applyNumberFormat="1" applyFont="1" applyFill="1" applyBorder="1" applyAlignment="1" applyProtection="1">
      <alignment horizontal="right"/>
      <protection hidden="1"/>
    </xf>
    <xf numFmtId="0" fontId="6" fillId="0" borderId="0" xfId="0" applyFont="1" applyBorder="1" applyAlignment="1">
      <alignment/>
    </xf>
    <xf numFmtId="2" fontId="6" fillId="2" borderId="10" xfId="0" applyNumberFormat="1" applyFont="1" applyFill="1" applyBorder="1" applyAlignment="1" applyProtection="1">
      <alignment/>
      <protection/>
    </xf>
    <xf numFmtId="1" fontId="6" fillId="0" borderId="10" xfId="0" applyNumberFormat="1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2" fontId="6" fillId="0" borderId="10" xfId="0" applyNumberFormat="1" applyFont="1" applyBorder="1" applyAlignment="1" applyProtection="1">
      <alignment horizontal="center"/>
      <protection/>
    </xf>
    <xf numFmtId="0" fontId="6" fillId="2" borderId="10" xfId="0" applyFont="1" applyFill="1" applyBorder="1" applyAlignment="1" applyProtection="1">
      <alignment/>
      <protection/>
    </xf>
    <xf numFmtId="172" fontId="6" fillId="0" borderId="47" xfId="0" applyNumberFormat="1" applyFont="1" applyBorder="1" applyAlignment="1" applyProtection="1">
      <alignment horizontal="center"/>
      <protection/>
    </xf>
    <xf numFmtId="0" fontId="18" fillId="0" borderId="16" xfId="0" applyFont="1" applyFill="1" applyBorder="1" applyAlignment="1" applyProtection="1">
      <alignment/>
      <protection hidden="1"/>
    </xf>
    <xf numFmtId="0" fontId="6" fillId="0" borderId="18" xfId="0" applyFont="1" applyFill="1" applyBorder="1" applyAlignment="1" applyProtection="1">
      <alignment horizontal="center"/>
      <protection hidden="1"/>
    </xf>
    <xf numFmtId="0" fontId="6" fillId="0" borderId="45" xfId="0" applyFont="1" applyFill="1" applyBorder="1" applyAlignment="1" applyProtection="1">
      <alignment/>
      <protection hidden="1"/>
    </xf>
    <xf numFmtId="4" fontId="6" fillId="2" borderId="0" xfId="0" applyNumberFormat="1" applyFont="1" applyFill="1" applyAlignment="1" applyProtection="1">
      <alignment horizontal="right"/>
      <protection hidden="1"/>
    </xf>
    <xf numFmtId="4" fontId="6" fillId="2" borderId="0" xfId="0" applyNumberFormat="1" applyFont="1" applyFill="1" applyBorder="1" applyAlignment="1" applyProtection="1">
      <alignment horizontal="right"/>
      <protection hidden="1"/>
    </xf>
    <xf numFmtId="0" fontId="6" fillId="2" borderId="50" xfId="0" applyFont="1" applyFill="1" applyBorder="1" applyAlignment="1" applyProtection="1">
      <alignment/>
      <protection hidden="1"/>
    </xf>
    <xf numFmtId="0" fontId="6" fillId="0" borderId="41" xfId="0" applyFont="1" applyBorder="1" applyAlignment="1">
      <alignment horizontal="center"/>
    </xf>
    <xf numFmtId="1" fontId="6" fillId="0" borderId="10" xfId="0" applyNumberFormat="1" applyFont="1" applyBorder="1" applyAlignment="1">
      <alignment horizontal="right"/>
    </xf>
    <xf numFmtId="1" fontId="6" fillId="0" borderId="47" xfId="0" applyNumberFormat="1" applyFont="1" applyFill="1" applyBorder="1" applyAlignment="1" applyProtection="1">
      <alignment horizontal="right"/>
      <protection hidden="1"/>
    </xf>
    <xf numFmtId="1" fontId="6" fillId="0" borderId="0" xfId="0" applyNumberFormat="1" applyFont="1" applyAlignment="1">
      <alignment horizontal="right"/>
    </xf>
    <xf numFmtId="172" fontId="6" fillId="0" borderId="0" xfId="0" applyNumberFormat="1" applyFont="1" applyFill="1" applyAlignment="1" applyProtection="1">
      <alignment/>
      <protection hidden="1"/>
    </xf>
    <xf numFmtId="0" fontId="6" fillId="0" borderId="0" xfId="0" applyFont="1" applyFill="1" applyAlignment="1" applyProtection="1">
      <alignment horizontal="right"/>
      <protection hidden="1"/>
    </xf>
    <xf numFmtId="0" fontId="15" fillId="0" borderId="0" xfId="0" applyFont="1" applyFill="1" applyAlignment="1" applyProtection="1">
      <alignment/>
      <protection hidden="1"/>
    </xf>
    <xf numFmtId="0" fontId="0" fillId="2" borderId="1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45" xfId="0" applyFill="1" applyBorder="1" applyAlignment="1" applyProtection="1">
      <alignment horizontal="center"/>
      <protection hidden="1"/>
    </xf>
    <xf numFmtId="0" fontId="0" fillId="2" borderId="34" xfId="0" applyFill="1" applyBorder="1" applyAlignment="1" applyProtection="1">
      <alignment horizontal="center"/>
      <protection hidden="1"/>
    </xf>
    <xf numFmtId="0" fontId="0" fillId="2" borderId="45" xfId="0" applyFill="1" applyBorder="1" applyAlignment="1" applyProtection="1">
      <alignment horizontal="center"/>
      <protection hidden="1"/>
    </xf>
    <xf numFmtId="0" fontId="6" fillId="5" borderId="0" xfId="0" applyFont="1" applyFill="1" applyBorder="1" applyAlignment="1" applyProtection="1">
      <alignment/>
      <protection hidden="1"/>
    </xf>
    <xf numFmtId="0" fontId="6" fillId="5" borderId="0" xfId="0" applyFont="1" applyFill="1" applyAlignment="1" applyProtection="1">
      <alignment/>
      <protection hidden="1"/>
    </xf>
    <xf numFmtId="0" fontId="6" fillId="5" borderId="5" xfId="0" applyFont="1" applyFill="1" applyBorder="1" applyAlignment="1" applyProtection="1">
      <alignment/>
      <protection hidden="1"/>
    </xf>
    <xf numFmtId="0" fontId="13" fillId="0" borderId="54" xfId="0" applyFont="1" applyFill="1" applyBorder="1" applyAlignment="1" applyProtection="1">
      <alignment horizontal="center"/>
      <protection hidden="1"/>
    </xf>
    <xf numFmtId="0" fontId="13" fillId="0" borderId="55" xfId="0" applyFont="1" applyFill="1" applyBorder="1" applyAlignment="1" applyProtection="1">
      <alignment horizontal="center"/>
      <protection hidden="1"/>
    </xf>
    <xf numFmtId="0" fontId="13" fillId="0" borderId="56" xfId="0" applyFont="1" applyFill="1" applyBorder="1" applyAlignment="1" applyProtection="1">
      <alignment horizontal="center"/>
      <protection hidden="1"/>
    </xf>
    <xf numFmtId="0" fontId="6" fillId="0" borderId="50" xfId="0" applyFont="1" applyFill="1" applyBorder="1" applyAlignment="1">
      <alignment/>
    </xf>
    <xf numFmtId="0" fontId="6" fillId="0" borderId="5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2" borderId="2" xfId="0" applyFont="1" applyFill="1" applyBorder="1" applyAlignment="1" applyProtection="1">
      <alignment horizontal="centerContinuous" vertical="center" wrapText="1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Continuous" vertical="center"/>
      <protection hidden="1"/>
    </xf>
    <xf numFmtId="172" fontId="6" fillId="2" borderId="3" xfId="0" applyNumberFormat="1" applyFont="1" applyFill="1" applyBorder="1" applyAlignment="1" applyProtection="1">
      <alignment horizontal="centerContinuous" vertical="center"/>
      <protection hidden="1"/>
    </xf>
    <xf numFmtId="0" fontId="6" fillId="2" borderId="4" xfId="0" applyFont="1" applyFill="1" applyBorder="1" applyAlignment="1" applyProtection="1">
      <alignment horizontal="centerContinuous" vertical="center"/>
      <protection hidden="1"/>
    </xf>
    <xf numFmtId="0" fontId="6" fillId="2" borderId="5" xfId="0" applyFont="1" applyFill="1" applyBorder="1" applyAlignment="1" applyProtection="1">
      <alignment vertical="center"/>
      <protection hidden="1"/>
    </xf>
    <xf numFmtId="1" fontId="6" fillId="2" borderId="5" xfId="0" applyNumberFormat="1" applyFont="1" applyFill="1" applyBorder="1" applyAlignment="1" applyProtection="1">
      <alignment horizontal="right" vertical="center"/>
      <protection hidden="1"/>
    </xf>
    <xf numFmtId="0" fontId="6" fillId="2" borderId="3" xfId="0" applyFont="1" applyFill="1" applyBorder="1" applyAlignment="1" applyProtection="1">
      <alignment horizontal="centerContinuous" vertical="center" wrapText="1"/>
      <protection hidden="1"/>
    </xf>
    <xf numFmtId="172" fontId="6" fillId="2" borderId="3" xfId="0" applyNumberFormat="1" applyFont="1" applyFill="1" applyBorder="1" applyAlignment="1" applyProtection="1">
      <alignment horizontal="centerContinuous" vertical="center" wrapText="1"/>
      <protection hidden="1"/>
    </xf>
    <xf numFmtId="173" fontId="12" fillId="0" borderId="3" xfId="0" applyNumberFormat="1" applyFont="1" applyFill="1" applyBorder="1" applyAlignment="1" applyProtection="1">
      <alignment horizontal="centerContinuous"/>
      <protection hidden="1"/>
    </xf>
    <xf numFmtId="173" fontId="6" fillId="2" borderId="3" xfId="0" applyNumberFormat="1" applyFont="1" applyFill="1" applyBorder="1" applyAlignment="1" applyProtection="1">
      <alignment horizontal="centerContinuous" vertical="center"/>
      <protection hidden="1"/>
    </xf>
    <xf numFmtId="173" fontId="13" fillId="0" borderId="8" xfId="0" applyNumberFormat="1" applyFont="1" applyFill="1" applyBorder="1" applyAlignment="1" applyProtection="1">
      <alignment/>
      <protection hidden="1"/>
    </xf>
    <xf numFmtId="173" fontId="13" fillId="0" borderId="0" xfId="0" applyNumberFormat="1" applyFont="1" applyFill="1" applyBorder="1" applyAlignment="1" applyProtection="1">
      <alignment/>
      <protection hidden="1"/>
    </xf>
    <xf numFmtId="173" fontId="13" fillId="0" borderId="55" xfId="0" applyNumberFormat="1" applyFont="1" applyFill="1" applyBorder="1" applyAlignment="1" applyProtection="1">
      <alignment horizontal="center"/>
      <protection hidden="1"/>
    </xf>
    <xf numFmtId="173" fontId="6" fillId="0" borderId="57" xfId="0" applyNumberFormat="1" applyFont="1" applyFill="1" applyBorder="1" applyAlignment="1" applyProtection="1">
      <alignment horizontal="centerContinuous"/>
      <protection hidden="1"/>
    </xf>
    <xf numFmtId="173" fontId="13" fillId="0" borderId="20" xfId="0" applyNumberFormat="1" applyFont="1" applyFill="1" applyBorder="1" applyAlignment="1" applyProtection="1">
      <alignment horizontal="right"/>
      <protection hidden="1"/>
    </xf>
    <xf numFmtId="173" fontId="16" fillId="0" borderId="52" xfId="0" applyNumberFormat="1" applyFont="1" applyFill="1" applyBorder="1" applyAlignment="1" applyProtection="1">
      <alignment horizontal="center"/>
      <protection hidden="1"/>
    </xf>
    <xf numFmtId="173" fontId="13" fillId="0" borderId="44" xfId="0" applyNumberFormat="1" applyFont="1" applyFill="1" applyBorder="1" applyAlignment="1" applyProtection="1">
      <alignment horizontal="center"/>
      <protection hidden="1"/>
    </xf>
    <xf numFmtId="173" fontId="6" fillId="0" borderId="52" xfId="0" applyNumberFormat="1" applyFont="1" applyFill="1" applyBorder="1" applyAlignment="1" applyProtection="1">
      <alignment horizontal="right"/>
      <protection hidden="1"/>
    </xf>
    <xf numFmtId="173" fontId="6" fillId="0" borderId="0" xfId="0" applyNumberFormat="1" applyFont="1" applyFill="1" applyAlignment="1" applyProtection="1">
      <alignment/>
      <protection hidden="1"/>
    </xf>
    <xf numFmtId="2" fontId="12" fillId="0" borderId="3" xfId="0" applyNumberFormat="1" applyFont="1" applyFill="1" applyBorder="1" applyAlignment="1" applyProtection="1">
      <alignment horizontal="centerContinuous"/>
      <protection hidden="1"/>
    </xf>
    <xf numFmtId="2" fontId="6" fillId="2" borderId="3" xfId="0" applyNumberFormat="1" applyFont="1" applyFill="1" applyBorder="1" applyAlignment="1" applyProtection="1">
      <alignment horizontal="centerContinuous" vertical="center"/>
      <protection hidden="1"/>
    </xf>
    <xf numFmtId="2" fontId="13" fillId="0" borderId="8" xfId="0" applyNumberFormat="1" applyFont="1" applyFill="1" applyBorder="1" applyAlignment="1" applyProtection="1">
      <alignment/>
      <protection hidden="1"/>
    </xf>
    <xf numFmtId="2" fontId="13" fillId="0" borderId="0" xfId="0" applyNumberFormat="1" applyFont="1" applyFill="1" applyBorder="1" applyAlignment="1" applyProtection="1">
      <alignment/>
      <protection hidden="1"/>
    </xf>
    <xf numFmtId="2" fontId="13" fillId="0" borderId="55" xfId="0" applyNumberFormat="1" applyFont="1" applyFill="1" applyBorder="1" applyAlignment="1" applyProtection="1">
      <alignment horizontal="center"/>
      <protection hidden="1"/>
    </xf>
    <xf numFmtId="2" fontId="6" fillId="0" borderId="57" xfId="0" applyNumberFormat="1" applyFont="1" applyFill="1" applyBorder="1" applyAlignment="1" applyProtection="1">
      <alignment horizontal="centerContinuous"/>
      <protection hidden="1"/>
    </xf>
    <xf numFmtId="2" fontId="13" fillId="4" borderId="24" xfId="0" applyNumberFormat="1" applyFont="1" applyFill="1" applyBorder="1" applyAlignment="1" applyProtection="1">
      <alignment horizontal="left"/>
      <protection hidden="1"/>
    </xf>
    <xf numFmtId="2" fontId="13" fillId="0" borderId="29" xfId="0" applyNumberFormat="1" applyFont="1" applyFill="1" applyBorder="1" applyAlignment="1" applyProtection="1">
      <alignment horizontal="center"/>
      <protection hidden="1"/>
    </xf>
    <xf numFmtId="2" fontId="13" fillId="0" borderId="44" xfId="0" applyNumberFormat="1" applyFont="1" applyFill="1" applyBorder="1" applyAlignment="1" applyProtection="1">
      <alignment horizontal="center"/>
      <protection hidden="1"/>
    </xf>
    <xf numFmtId="2" fontId="6" fillId="0" borderId="52" xfId="0" applyNumberFormat="1" applyFont="1" applyFill="1" applyBorder="1" applyAlignment="1" applyProtection="1">
      <alignment horizontal="right"/>
      <protection hidden="1"/>
    </xf>
    <xf numFmtId="2" fontId="6" fillId="0" borderId="0" xfId="0" applyNumberFormat="1" applyFont="1" applyFill="1" applyAlignment="1" applyProtection="1">
      <alignment horizontal="right"/>
      <protection hidden="1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'STRINGCALC-Piano'!$B$9</c:f>
        </c:strRef>
      </c:tx>
      <c:layout>
        <c:manualLayout>
          <c:xMode val="factor"/>
          <c:yMode val="factor"/>
          <c:x val="-0.0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/>
          </a:pPr>
        </a:p>
      </c:txPr>
    </c:title>
    <c:plotArea>
      <c:layout>
        <c:manualLayout>
          <c:xMode val="edge"/>
          <c:yMode val="edge"/>
          <c:x val="0.0465"/>
          <c:y val="0.11375"/>
          <c:w val="0.94425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'STRINGCALC-Piano'!$E$14</c:f>
              <c:strCache>
                <c:ptCount val="1"/>
                <c:pt idx="0">
                  <c:v>Log string length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0"/>
          </c:trendline>
          <c:cat>
            <c:strRef>
              <c:f>'STRINGCALC-Piano'!$B$17:$B$101</c:f>
              <c:strCache>
                <c:ptCount val="85"/>
                <c:pt idx="0">
                  <c:v>CC</c:v>
                </c:pt>
                <c:pt idx="1">
                  <c:v>CC #</c:v>
                </c:pt>
                <c:pt idx="2">
                  <c:v>DD</c:v>
                </c:pt>
                <c:pt idx="3">
                  <c:v>DD #</c:v>
                </c:pt>
                <c:pt idx="4">
                  <c:v>EE</c:v>
                </c:pt>
                <c:pt idx="5">
                  <c:v>FF</c:v>
                </c:pt>
                <c:pt idx="6">
                  <c:v>FF #</c:v>
                </c:pt>
                <c:pt idx="7">
                  <c:v>GG</c:v>
                </c:pt>
                <c:pt idx="8">
                  <c:v>GG #</c:v>
                </c:pt>
                <c:pt idx="9">
                  <c:v>AA</c:v>
                </c:pt>
                <c:pt idx="10">
                  <c:v>AA #</c:v>
                </c:pt>
                <c:pt idx="11">
                  <c:v>BB</c:v>
                </c:pt>
                <c:pt idx="12">
                  <c:v>C</c:v>
                </c:pt>
                <c:pt idx="13">
                  <c:v>C #</c:v>
                </c:pt>
                <c:pt idx="14">
                  <c:v>D</c:v>
                </c:pt>
                <c:pt idx="15">
                  <c:v>D #</c:v>
                </c:pt>
                <c:pt idx="16">
                  <c:v>E</c:v>
                </c:pt>
                <c:pt idx="17">
                  <c:v>F</c:v>
                </c:pt>
                <c:pt idx="18">
                  <c:v>F #</c:v>
                </c:pt>
                <c:pt idx="19">
                  <c:v>G</c:v>
                </c:pt>
                <c:pt idx="20">
                  <c:v>G #</c:v>
                </c:pt>
                <c:pt idx="21">
                  <c:v>A</c:v>
                </c:pt>
                <c:pt idx="22">
                  <c:v>A #</c:v>
                </c:pt>
                <c:pt idx="23">
                  <c:v>B</c:v>
                </c:pt>
                <c:pt idx="24">
                  <c:v>c</c:v>
                </c:pt>
                <c:pt idx="25">
                  <c:v>c #</c:v>
                </c:pt>
                <c:pt idx="26">
                  <c:v>d</c:v>
                </c:pt>
                <c:pt idx="27">
                  <c:v>d #</c:v>
                </c:pt>
                <c:pt idx="28">
                  <c:v>e</c:v>
                </c:pt>
                <c:pt idx="29">
                  <c:v>f</c:v>
                </c:pt>
                <c:pt idx="30">
                  <c:v>f #</c:v>
                </c:pt>
                <c:pt idx="31">
                  <c:v>g</c:v>
                </c:pt>
                <c:pt idx="32">
                  <c:v>g #</c:v>
                </c:pt>
                <c:pt idx="33">
                  <c:v>a</c:v>
                </c:pt>
                <c:pt idx="34">
                  <c:v>a #</c:v>
                </c:pt>
                <c:pt idx="35">
                  <c:v>b</c:v>
                </c:pt>
                <c:pt idx="36">
                  <c:v>c ¹</c:v>
                </c:pt>
                <c:pt idx="37">
                  <c:v>c # ¹</c:v>
                </c:pt>
                <c:pt idx="38">
                  <c:v>d ¹</c:v>
                </c:pt>
                <c:pt idx="39">
                  <c:v>d # ¹</c:v>
                </c:pt>
                <c:pt idx="40">
                  <c:v>e ¹</c:v>
                </c:pt>
                <c:pt idx="41">
                  <c:v>f  ¹</c:v>
                </c:pt>
                <c:pt idx="42">
                  <c:v>f # ¹</c:v>
                </c:pt>
                <c:pt idx="43">
                  <c:v>g ¹</c:v>
                </c:pt>
                <c:pt idx="44">
                  <c:v>g # ¹</c:v>
                </c:pt>
                <c:pt idx="45">
                  <c:v>a ¹</c:v>
                </c:pt>
                <c:pt idx="46">
                  <c:v>a # ¹</c:v>
                </c:pt>
                <c:pt idx="47">
                  <c:v>b ¹</c:v>
                </c:pt>
                <c:pt idx="48">
                  <c:v>c ²</c:v>
                </c:pt>
                <c:pt idx="49">
                  <c:v>c # ²</c:v>
                </c:pt>
                <c:pt idx="50">
                  <c:v>d ²</c:v>
                </c:pt>
                <c:pt idx="51">
                  <c:v>d # ²</c:v>
                </c:pt>
                <c:pt idx="52">
                  <c:v>e ²</c:v>
                </c:pt>
                <c:pt idx="53">
                  <c:v>f ²</c:v>
                </c:pt>
                <c:pt idx="54">
                  <c:v>f # ²</c:v>
                </c:pt>
                <c:pt idx="55">
                  <c:v>g ²</c:v>
                </c:pt>
                <c:pt idx="56">
                  <c:v>g # ²</c:v>
                </c:pt>
                <c:pt idx="57">
                  <c:v>a ²</c:v>
                </c:pt>
                <c:pt idx="58">
                  <c:v>a # ²</c:v>
                </c:pt>
                <c:pt idx="59">
                  <c:v>b ²</c:v>
                </c:pt>
                <c:pt idx="60">
                  <c:v>c ³</c:v>
                </c:pt>
                <c:pt idx="61">
                  <c:v>c # ³</c:v>
                </c:pt>
                <c:pt idx="62">
                  <c:v>d ³</c:v>
                </c:pt>
                <c:pt idx="63">
                  <c:v>d # ³</c:v>
                </c:pt>
                <c:pt idx="64">
                  <c:v>e ³</c:v>
                </c:pt>
                <c:pt idx="65">
                  <c:v>f ³</c:v>
                </c:pt>
                <c:pt idx="66">
                  <c:v>f # ³</c:v>
                </c:pt>
                <c:pt idx="67">
                  <c:v>g ³</c:v>
                </c:pt>
                <c:pt idx="68">
                  <c:v>g #</c:v>
                </c:pt>
                <c:pt idx="69">
                  <c:v>a ³</c:v>
                </c:pt>
                <c:pt idx="70">
                  <c:v>a #</c:v>
                </c:pt>
                <c:pt idx="71">
                  <c:v>b ³</c:v>
                </c:pt>
                <c:pt idx="72">
                  <c:v>c4</c:v>
                </c:pt>
                <c:pt idx="73">
                  <c:v>c #</c:v>
                </c:pt>
                <c:pt idx="74">
                  <c:v>d 4</c:v>
                </c:pt>
                <c:pt idx="75">
                  <c:v>d #</c:v>
                </c:pt>
                <c:pt idx="76">
                  <c:v>e 4</c:v>
                </c:pt>
                <c:pt idx="77">
                  <c:v>f 4</c:v>
                </c:pt>
                <c:pt idx="78">
                  <c:v>f #</c:v>
                </c:pt>
                <c:pt idx="79">
                  <c:v>g 4</c:v>
                </c:pt>
                <c:pt idx="80">
                  <c:v>g #</c:v>
                </c:pt>
                <c:pt idx="81">
                  <c:v>a 4</c:v>
                </c:pt>
                <c:pt idx="82">
                  <c:v>a #</c:v>
                </c:pt>
                <c:pt idx="83">
                  <c:v>b 4</c:v>
                </c:pt>
                <c:pt idx="84">
                  <c:v>c 5</c:v>
                </c:pt>
              </c:strCache>
            </c:strRef>
          </c:cat>
          <c:val>
            <c:numRef>
              <c:f>'STRINGCALC-Piano'!$E$17:$E$101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'STRINGCALC-Piano'!$F$14</c:f>
              <c:strCache>
                <c:ptCount val="1"/>
                <c:pt idx="0">
                  <c:v>Just scale, based on c''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0"/>
          </c:trendline>
          <c:cat>
            <c:strRef>
              <c:f>'STRINGCALC-Piano'!$B$17:$B$101</c:f>
              <c:strCache>
                <c:ptCount val="85"/>
                <c:pt idx="0">
                  <c:v>CC</c:v>
                </c:pt>
                <c:pt idx="1">
                  <c:v>CC #</c:v>
                </c:pt>
                <c:pt idx="2">
                  <c:v>DD</c:v>
                </c:pt>
                <c:pt idx="3">
                  <c:v>DD #</c:v>
                </c:pt>
                <c:pt idx="4">
                  <c:v>EE</c:v>
                </c:pt>
                <c:pt idx="5">
                  <c:v>FF</c:v>
                </c:pt>
                <c:pt idx="6">
                  <c:v>FF #</c:v>
                </c:pt>
                <c:pt idx="7">
                  <c:v>GG</c:v>
                </c:pt>
                <c:pt idx="8">
                  <c:v>GG #</c:v>
                </c:pt>
                <c:pt idx="9">
                  <c:v>AA</c:v>
                </c:pt>
                <c:pt idx="10">
                  <c:v>AA #</c:v>
                </c:pt>
                <c:pt idx="11">
                  <c:v>BB</c:v>
                </c:pt>
                <c:pt idx="12">
                  <c:v>C</c:v>
                </c:pt>
                <c:pt idx="13">
                  <c:v>C #</c:v>
                </c:pt>
                <c:pt idx="14">
                  <c:v>D</c:v>
                </c:pt>
                <c:pt idx="15">
                  <c:v>D #</c:v>
                </c:pt>
                <c:pt idx="16">
                  <c:v>E</c:v>
                </c:pt>
                <c:pt idx="17">
                  <c:v>F</c:v>
                </c:pt>
                <c:pt idx="18">
                  <c:v>F #</c:v>
                </c:pt>
                <c:pt idx="19">
                  <c:v>G</c:v>
                </c:pt>
                <c:pt idx="20">
                  <c:v>G #</c:v>
                </c:pt>
                <c:pt idx="21">
                  <c:v>A</c:v>
                </c:pt>
                <c:pt idx="22">
                  <c:v>A #</c:v>
                </c:pt>
                <c:pt idx="23">
                  <c:v>B</c:v>
                </c:pt>
                <c:pt idx="24">
                  <c:v>c</c:v>
                </c:pt>
                <c:pt idx="25">
                  <c:v>c #</c:v>
                </c:pt>
                <c:pt idx="26">
                  <c:v>d</c:v>
                </c:pt>
                <c:pt idx="27">
                  <c:v>d #</c:v>
                </c:pt>
                <c:pt idx="28">
                  <c:v>e</c:v>
                </c:pt>
                <c:pt idx="29">
                  <c:v>f</c:v>
                </c:pt>
                <c:pt idx="30">
                  <c:v>f #</c:v>
                </c:pt>
                <c:pt idx="31">
                  <c:v>g</c:v>
                </c:pt>
                <c:pt idx="32">
                  <c:v>g #</c:v>
                </c:pt>
                <c:pt idx="33">
                  <c:v>a</c:v>
                </c:pt>
                <c:pt idx="34">
                  <c:v>a #</c:v>
                </c:pt>
                <c:pt idx="35">
                  <c:v>b</c:v>
                </c:pt>
                <c:pt idx="36">
                  <c:v>c ¹</c:v>
                </c:pt>
                <c:pt idx="37">
                  <c:v>c # ¹</c:v>
                </c:pt>
                <c:pt idx="38">
                  <c:v>d ¹</c:v>
                </c:pt>
                <c:pt idx="39">
                  <c:v>d # ¹</c:v>
                </c:pt>
                <c:pt idx="40">
                  <c:v>e ¹</c:v>
                </c:pt>
                <c:pt idx="41">
                  <c:v>f  ¹</c:v>
                </c:pt>
                <c:pt idx="42">
                  <c:v>f # ¹</c:v>
                </c:pt>
                <c:pt idx="43">
                  <c:v>g ¹</c:v>
                </c:pt>
                <c:pt idx="44">
                  <c:v>g # ¹</c:v>
                </c:pt>
                <c:pt idx="45">
                  <c:v>a ¹</c:v>
                </c:pt>
                <c:pt idx="46">
                  <c:v>a # ¹</c:v>
                </c:pt>
                <c:pt idx="47">
                  <c:v>b ¹</c:v>
                </c:pt>
                <c:pt idx="48">
                  <c:v>c ²</c:v>
                </c:pt>
                <c:pt idx="49">
                  <c:v>c # ²</c:v>
                </c:pt>
                <c:pt idx="50">
                  <c:v>d ²</c:v>
                </c:pt>
                <c:pt idx="51">
                  <c:v>d # ²</c:v>
                </c:pt>
                <c:pt idx="52">
                  <c:v>e ²</c:v>
                </c:pt>
                <c:pt idx="53">
                  <c:v>f ²</c:v>
                </c:pt>
                <c:pt idx="54">
                  <c:v>f # ²</c:v>
                </c:pt>
                <c:pt idx="55">
                  <c:v>g ²</c:v>
                </c:pt>
                <c:pt idx="56">
                  <c:v>g # ²</c:v>
                </c:pt>
                <c:pt idx="57">
                  <c:v>a ²</c:v>
                </c:pt>
                <c:pt idx="58">
                  <c:v>a # ²</c:v>
                </c:pt>
                <c:pt idx="59">
                  <c:v>b ²</c:v>
                </c:pt>
                <c:pt idx="60">
                  <c:v>c ³</c:v>
                </c:pt>
                <c:pt idx="61">
                  <c:v>c # ³</c:v>
                </c:pt>
                <c:pt idx="62">
                  <c:v>d ³</c:v>
                </c:pt>
                <c:pt idx="63">
                  <c:v>d # ³</c:v>
                </c:pt>
                <c:pt idx="64">
                  <c:v>e ³</c:v>
                </c:pt>
                <c:pt idx="65">
                  <c:v>f ³</c:v>
                </c:pt>
                <c:pt idx="66">
                  <c:v>f # ³</c:v>
                </c:pt>
                <c:pt idx="67">
                  <c:v>g ³</c:v>
                </c:pt>
                <c:pt idx="68">
                  <c:v>g #</c:v>
                </c:pt>
                <c:pt idx="69">
                  <c:v>a ³</c:v>
                </c:pt>
                <c:pt idx="70">
                  <c:v>a #</c:v>
                </c:pt>
                <c:pt idx="71">
                  <c:v>b ³</c:v>
                </c:pt>
                <c:pt idx="72">
                  <c:v>c4</c:v>
                </c:pt>
                <c:pt idx="73">
                  <c:v>c #</c:v>
                </c:pt>
                <c:pt idx="74">
                  <c:v>d 4</c:v>
                </c:pt>
                <c:pt idx="75">
                  <c:v>d #</c:v>
                </c:pt>
                <c:pt idx="76">
                  <c:v>e 4</c:v>
                </c:pt>
                <c:pt idx="77">
                  <c:v>f 4</c:v>
                </c:pt>
                <c:pt idx="78">
                  <c:v>f #</c:v>
                </c:pt>
                <c:pt idx="79">
                  <c:v>g 4</c:v>
                </c:pt>
                <c:pt idx="80">
                  <c:v>g #</c:v>
                </c:pt>
                <c:pt idx="81">
                  <c:v>a 4</c:v>
                </c:pt>
                <c:pt idx="82">
                  <c:v>a #</c:v>
                </c:pt>
                <c:pt idx="83">
                  <c:v>b 4</c:v>
                </c:pt>
                <c:pt idx="84">
                  <c:v>c 5</c:v>
                </c:pt>
              </c:strCache>
            </c:strRef>
          </c:cat>
          <c:val>
            <c:numRef>
              <c:f>'STRINGCALC-Piano'!$F$17:$F$84</c:f>
              <c:numCache>
                <c:ptCount val="68"/>
                <c:pt idx="12">
                  <c:v>0</c:v>
                </c:pt>
                <c:pt idx="24">
                  <c:v>0</c:v>
                </c:pt>
                <c:pt idx="36">
                  <c:v>0</c:v>
                </c:pt>
                <c:pt idx="48">
                  <c:v>0</c:v>
                </c:pt>
                <c:pt idx="60">
                  <c:v>0</c:v>
                </c:pt>
              </c:numCache>
            </c:numRef>
          </c:val>
          <c:smooth val="0"/>
        </c:ser>
        <c:marker val="1"/>
        <c:axId val="3183596"/>
        <c:axId val="28652365"/>
      </c:lineChart>
      <c:catAx>
        <c:axId val="3183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Compass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8652365"/>
        <c:crossesAt val="1.6"/>
        <c:auto val="0"/>
        <c:lblOffset val="100"/>
        <c:tickLblSkip val="12"/>
        <c:noMultiLvlLbl val="0"/>
      </c:catAx>
      <c:valAx>
        <c:axId val="28652365"/>
        <c:scaling>
          <c:orientation val="minMax"/>
          <c:max val="3.6"/>
          <c:min val="1.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Log 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183596"/>
        <c:crossesAt val="1"/>
        <c:crossBetween val="midCat"/>
        <c:dispUnits/>
        <c:majorUnit val="0.2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"/>
          <c:y val="0.646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'STRINGCALC-Piano'!$B$9:$L$9</c:f>
        </c:strRef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/>
          </a:pPr>
        </a:p>
      </c:txPr>
    </c:title>
    <c:plotArea>
      <c:layout>
        <c:manualLayout>
          <c:xMode val="edge"/>
          <c:yMode val="edge"/>
          <c:x val="0.03325"/>
          <c:y val="0.124"/>
          <c:w val="0.95775"/>
          <c:h val="0.81325"/>
        </c:manualLayout>
      </c:layout>
      <c:lineChart>
        <c:grouping val="standard"/>
        <c:varyColors val="0"/>
        <c:ser>
          <c:idx val="0"/>
          <c:order val="0"/>
          <c:tx>
            <c:v>Existing string tensions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'STRINGCALC-Piano'!$B$17:$B$101</c:f>
              <c:strCache>
                <c:ptCount val="85"/>
                <c:pt idx="0">
                  <c:v>CC</c:v>
                </c:pt>
                <c:pt idx="1">
                  <c:v>CC #</c:v>
                </c:pt>
                <c:pt idx="2">
                  <c:v>DD</c:v>
                </c:pt>
                <c:pt idx="3">
                  <c:v>DD #</c:v>
                </c:pt>
                <c:pt idx="4">
                  <c:v>EE</c:v>
                </c:pt>
                <c:pt idx="5">
                  <c:v>FF</c:v>
                </c:pt>
                <c:pt idx="6">
                  <c:v>FF #</c:v>
                </c:pt>
                <c:pt idx="7">
                  <c:v>GG</c:v>
                </c:pt>
                <c:pt idx="8">
                  <c:v>GG #</c:v>
                </c:pt>
                <c:pt idx="9">
                  <c:v>AA</c:v>
                </c:pt>
                <c:pt idx="10">
                  <c:v>AA #</c:v>
                </c:pt>
                <c:pt idx="11">
                  <c:v>BB</c:v>
                </c:pt>
                <c:pt idx="12">
                  <c:v>C</c:v>
                </c:pt>
                <c:pt idx="13">
                  <c:v>C #</c:v>
                </c:pt>
                <c:pt idx="14">
                  <c:v>D</c:v>
                </c:pt>
                <c:pt idx="15">
                  <c:v>D #</c:v>
                </c:pt>
                <c:pt idx="16">
                  <c:v>E</c:v>
                </c:pt>
                <c:pt idx="17">
                  <c:v>F</c:v>
                </c:pt>
                <c:pt idx="18">
                  <c:v>F #</c:v>
                </c:pt>
                <c:pt idx="19">
                  <c:v>G</c:v>
                </c:pt>
                <c:pt idx="20">
                  <c:v>G #</c:v>
                </c:pt>
                <c:pt idx="21">
                  <c:v>A</c:v>
                </c:pt>
                <c:pt idx="22">
                  <c:v>A #</c:v>
                </c:pt>
                <c:pt idx="23">
                  <c:v>B</c:v>
                </c:pt>
                <c:pt idx="24">
                  <c:v>c</c:v>
                </c:pt>
                <c:pt idx="25">
                  <c:v>c #</c:v>
                </c:pt>
                <c:pt idx="26">
                  <c:v>d</c:v>
                </c:pt>
                <c:pt idx="27">
                  <c:v>d #</c:v>
                </c:pt>
                <c:pt idx="28">
                  <c:v>e</c:v>
                </c:pt>
                <c:pt idx="29">
                  <c:v>f</c:v>
                </c:pt>
                <c:pt idx="30">
                  <c:v>f #</c:v>
                </c:pt>
                <c:pt idx="31">
                  <c:v>g</c:v>
                </c:pt>
                <c:pt idx="32">
                  <c:v>g #</c:v>
                </c:pt>
                <c:pt idx="33">
                  <c:v>a</c:v>
                </c:pt>
                <c:pt idx="34">
                  <c:v>a #</c:v>
                </c:pt>
                <c:pt idx="35">
                  <c:v>b</c:v>
                </c:pt>
                <c:pt idx="36">
                  <c:v>c ¹</c:v>
                </c:pt>
                <c:pt idx="37">
                  <c:v>c # ¹</c:v>
                </c:pt>
                <c:pt idx="38">
                  <c:v>d ¹</c:v>
                </c:pt>
                <c:pt idx="39">
                  <c:v>d # ¹</c:v>
                </c:pt>
                <c:pt idx="40">
                  <c:v>e ¹</c:v>
                </c:pt>
                <c:pt idx="41">
                  <c:v>f  ¹</c:v>
                </c:pt>
                <c:pt idx="42">
                  <c:v>f # ¹</c:v>
                </c:pt>
                <c:pt idx="43">
                  <c:v>g ¹</c:v>
                </c:pt>
                <c:pt idx="44">
                  <c:v>g # ¹</c:v>
                </c:pt>
                <c:pt idx="45">
                  <c:v>a ¹</c:v>
                </c:pt>
                <c:pt idx="46">
                  <c:v>a # ¹</c:v>
                </c:pt>
                <c:pt idx="47">
                  <c:v>b ¹</c:v>
                </c:pt>
                <c:pt idx="48">
                  <c:v>c ²</c:v>
                </c:pt>
                <c:pt idx="49">
                  <c:v>c # ²</c:v>
                </c:pt>
                <c:pt idx="50">
                  <c:v>d ²</c:v>
                </c:pt>
                <c:pt idx="51">
                  <c:v>d # ²</c:v>
                </c:pt>
                <c:pt idx="52">
                  <c:v>e ²</c:v>
                </c:pt>
                <c:pt idx="53">
                  <c:v>f ²</c:v>
                </c:pt>
                <c:pt idx="54">
                  <c:v>f # ²</c:v>
                </c:pt>
                <c:pt idx="55">
                  <c:v>g ²</c:v>
                </c:pt>
                <c:pt idx="56">
                  <c:v>g # ²</c:v>
                </c:pt>
                <c:pt idx="57">
                  <c:v>a ²</c:v>
                </c:pt>
                <c:pt idx="58">
                  <c:v>a # ²</c:v>
                </c:pt>
                <c:pt idx="59">
                  <c:v>b ²</c:v>
                </c:pt>
                <c:pt idx="60">
                  <c:v>c ³</c:v>
                </c:pt>
                <c:pt idx="61">
                  <c:v>c # ³</c:v>
                </c:pt>
                <c:pt idx="62">
                  <c:v>d ³</c:v>
                </c:pt>
                <c:pt idx="63">
                  <c:v>d # ³</c:v>
                </c:pt>
                <c:pt idx="64">
                  <c:v>e ³</c:v>
                </c:pt>
                <c:pt idx="65">
                  <c:v>f ³</c:v>
                </c:pt>
                <c:pt idx="66">
                  <c:v>f # ³</c:v>
                </c:pt>
                <c:pt idx="67">
                  <c:v>g ³</c:v>
                </c:pt>
                <c:pt idx="68">
                  <c:v>g #</c:v>
                </c:pt>
                <c:pt idx="69">
                  <c:v>a ³</c:v>
                </c:pt>
                <c:pt idx="70">
                  <c:v>a #</c:v>
                </c:pt>
                <c:pt idx="71">
                  <c:v>b ³</c:v>
                </c:pt>
                <c:pt idx="72">
                  <c:v>c4</c:v>
                </c:pt>
                <c:pt idx="73">
                  <c:v>c #</c:v>
                </c:pt>
                <c:pt idx="74">
                  <c:v>d 4</c:v>
                </c:pt>
                <c:pt idx="75">
                  <c:v>d #</c:v>
                </c:pt>
                <c:pt idx="76">
                  <c:v>e 4</c:v>
                </c:pt>
                <c:pt idx="77">
                  <c:v>f 4</c:v>
                </c:pt>
                <c:pt idx="78">
                  <c:v>f #</c:v>
                </c:pt>
                <c:pt idx="79">
                  <c:v>g 4</c:v>
                </c:pt>
                <c:pt idx="80">
                  <c:v>g #</c:v>
                </c:pt>
                <c:pt idx="81">
                  <c:v>a 4</c:v>
                </c:pt>
                <c:pt idx="82">
                  <c:v>a #</c:v>
                </c:pt>
                <c:pt idx="83">
                  <c:v>b 4</c:v>
                </c:pt>
                <c:pt idx="84">
                  <c:v>c 5</c:v>
                </c:pt>
              </c:strCache>
            </c:strRef>
          </c:cat>
          <c:val>
            <c:numRef>
              <c:f>'STRINGCALC-Piano'!$BC$17:$BC$101</c:f>
              <c:numCache>
                <c:ptCount val="8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20.335255963781197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</c:numCache>
            </c:numRef>
          </c:val>
          <c:smooth val="0"/>
        </c:ser>
        <c:marker val="1"/>
        <c:axId val="56544694"/>
        <c:axId val="39140199"/>
      </c:lineChart>
      <c:catAx>
        <c:axId val="56544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Compass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9140199"/>
        <c:crossesAt val="0"/>
        <c:auto val="0"/>
        <c:lblOffset val="100"/>
        <c:tickLblSkip val="12"/>
        <c:noMultiLvlLbl val="0"/>
      </c:catAx>
      <c:valAx>
        <c:axId val="39140199"/>
        <c:scaling>
          <c:orientation val="minMax"/>
          <c:max val="60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Kgf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544694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'STRINGCALC-Piano'!$B$9:$L$9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/>
          </a:pPr>
        </a:p>
      </c:txPr>
    </c:title>
    <c:plotArea>
      <c:layout>
        <c:manualLayout>
          <c:xMode val="edge"/>
          <c:yMode val="edge"/>
          <c:x val="0.033"/>
          <c:y val="0.158"/>
          <c:w val="0.95775"/>
          <c:h val="0.7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'STRINGCALC-Piano'!$Q$10</c:f>
              <c:strCache>
                <c:ptCount val="1"/>
                <c:pt idx="0">
                  <c:v>String material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'STRINGCALC-Piano'!$B$17:$B$101</c:f>
              <c:strCache>
                <c:ptCount val="85"/>
                <c:pt idx="0">
                  <c:v>CC</c:v>
                </c:pt>
                <c:pt idx="1">
                  <c:v>CC #</c:v>
                </c:pt>
                <c:pt idx="2">
                  <c:v>DD</c:v>
                </c:pt>
                <c:pt idx="3">
                  <c:v>DD #</c:v>
                </c:pt>
                <c:pt idx="4">
                  <c:v>EE</c:v>
                </c:pt>
                <c:pt idx="5">
                  <c:v>FF</c:v>
                </c:pt>
                <c:pt idx="6">
                  <c:v>FF #</c:v>
                </c:pt>
                <c:pt idx="7">
                  <c:v>GG</c:v>
                </c:pt>
                <c:pt idx="8">
                  <c:v>GG #</c:v>
                </c:pt>
                <c:pt idx="9">
                  <c:v>AA</c:v>
                </c:pt>
                <c:pt idx="10">
                  <c:v>AA #</c:v>
                </c:pt>
                <c:pt idx="11">
                  <c:v>BB</c:v>
                </c:pt>
                <c:pt idx="12">
                  <c:v>C</c:v>
                </c:pt>
                <c:pt idx="13">
                  <c:v>C #</c:v>
                </c:pt>
                <c:pt idx="14">
                  <c:v>D</c:v>
                </c:pt>
                <c:pt idx="15">
                  <c:v>D #</c:v>
                </c:pt>
                <c:pt idx="16">
                  <c:v>E</c:v>
                </c:pt>
                <c:pt idx="17">
                  <c:v>F</c:v>
                </c:pt>
                <c:pt idx="18">
                  <c:v>F #</c:v>
                </c:pt>
                <c:pt idx="19">
                  <c:v>G</c:v>
                </c:pt>
                <c:pt idx="20">
                  <c:v>G #</c:v>
                </c:pt>
                <c:pt idx="21">
                  <c:v>A</c:v>
                </c:pt>
                <c:pt idx="22">
                  <c:v>A #</c:v>
                </c:pt>
                <c:pt idx="23">
                  <c:v>B</c:v>
                </c:pt>
                <c:pt idx="24">
                  <c:v>c</c:v>
                </c:pt>
                <c:pt idx="25">
                  <c:v>c #</c:v>
                </c:pt>
                <c:pt idx="26">
                  <c:v>d</c:v>
                </c:pt>
                <c:pt idx="27">
                  <c:v>d #</c:v>
                </c:pt>
                <c:pt idx="28">
                  <c:v>e</c:v>
                </c:pt>
                <c:pt idx="29">
                  <c:v>f</c:v>
                </c:pt>
                <c:pt idx="30">
                  <c:v>f #</c:v>
                </c:pt>
                <c:pt idx="31">
                  <c:v>g</c:v>
                </c:pt>
                <c:pt idx="32">
                  <c:v>g #</c:v>
                </c:pt>
                <c:pt idx="33">
                  <c:v>a</c:v>
                </c:pt>
                <c:pt idx="34">
                  <c:v>a #</c:v>
                </c:pt>
                <c:pt idx="35">
                  <c:v>b</c:v>
                </c:pt>
                <c:pt idx="36">
                  <c:v>c ¹</c:v>
                </c:pt>
                <c:pt idx="37">
                  <c:v>c # ¹</c:v>
                </c:pt>
                <c:pt idx="38">
                  <c:v>d ¹</c:v>
                </c:pt>
                <c:pt idx="39">
                  <c:v>d # ¹</c:v>
                </c:pt>
                <c:pt idx="40">
                  <c:v>e ¹</c:v>
                </c:pt>
                <c:pt idx="41">
                  <c:v>f  ¹</c:v>
                </c:pt>
                <c:pt idx="42">
                  <c:v>f # ¹</c:v>
                </c:pt>
                <c:pt idx="43">
                  <c:v>g ¹</c:v>
                </c:pt>
                <c:pt idx="44">
                  <c:v>g # ¹</c:v>
                </c:pt>
                <c:pt idx="45">
                  <c:v>a ¹</c:v>
                </c:pt>
                <c:pt idx="46">
                  <c:v>a # ¹</c:v>
                </c:pt>
                <c:pt idx="47">
                  <c:v>b ¹</c:v>
                </c:pt>
                <c:pt idx="48">
                  <c:v>c ²</c:v>
                </c:pt>
                <c:pt idx="49">
                  <c:v>c # ²</c:v>
                </c:pt>
                <c:pt idx="50">
                  <c:v>d ²</c:v>
                </c:pt>
                <c:pt idx="51">
                  <c:v>d # ²</c:v>
                </c:pt>
                <c:pt idx="52">
                  <c:v>e ²</c:v>
                </c:pt>
                <c:pt idx="53">
                  <c:v>f ²</c:v>
                </c:pt>
                <c:pt idx="54">
                  <c:v>f # ²</c:v>
                </c:pt>
                <c:pt idx="55">
                  <c:v>g ²</c:v>
                </c:pt>
                <c:pt idx="56">
                  <c:v>g # ²</c:v>
                </c:pt>
                <c:pt idx="57">
                  <c:v>a ²</c:v>
                </c:pt>
                <c:pt idx="58">
                  <c:v>a # ²</c:v>
                </c:pt>
                <c:pt idx="59">
                  <c:v>b ²</c:v>
                </c:pt>
                <c:pt idx="60">
                  <c:v>c ³</c:v>
                </c:pt>
                <c:pt idx="61">
                  <c:v>c # ³</c:v>
                </c:pt>
                <c:pt idx="62">
                  <c:v>d ³</c:v>
                </c:pt>
                <c:pt idx="63">
                  <c:v>d # ³</c:v>
                </c:pt>
                <c:pt idx="64">
                  <c:v>e ³</c:v>
                </c:pt>
                <c:pt idx="65">
                  <c:v>f ³</c:v>
                </c:pt>
                <c:pt idx="66">
                  <c:v>f # ³</c:v>
                </c:pt>
                <c:pt idx="67">
                  <c:v>g ³</c:v>
                </c:pt>
                <c:pt idx="68">
                  <c:v>g #</c:v>
                </c:pt>
                <c:pt idx="69">
                  <c:v>a ³</c:v>
                </c:pt>
                <c:pt idx="70">
                  <c:v>a #</c:v>
                </c:pt>
                <c:pt idx="71">
                  <c:v>b ³</c:v>
                </c:pt>
                <c:pt idx="72">
                  <c:v>c4</c:v>
                </c:pt>
                <c:pt idx="73">
                  <c:v>c #</c:v>
                </c:pt>
                <c:pt idx="74">
                  <c:v>d 4</c:v>
                </c:pt>
                <c:pt idx="75">
                  <c:v>d #</c:v>
                </c:pt>
                <c:pt idx="76">
                  <c:v>e 4</c:v>
                </c:pt>
                <c:pt idx="77">
                  <c:v>f 4</c:v>
                </c:pt>
                <c:pt idx="78">
                  <c:v>f #</c:v>
                </c:pt>
                <c:pt idx="79">
                  <c:v>g 4</c:v>
                </c:pt>
                <c:pt idx="80">
                  <c:v>g #</c:v>
                </c:pt>
                <c:pt idx="81">
                  <c:v>a 4</c:v>
                </c:pt>
                <c:pt idx="82">
                  <c:v>a #</c:v>
                </c:pt>
                <c:pt idx="83">
                  <c:v>b 4</c:v>
                </c:pt>
                <c:pt idx="84">
                  <c:v>c 5</c:v>
                </c:pt>
              </c:strCache>
            </c:strRef>
          </c:cat>
          <c:val>
            <c:numRef>
              <c:f>'STRINGCALC-Piano'!$P$17:$P$101</c:f>
              <c:numCache>
                <c:ptCount val="85"/>
                <c:pt idx="8">
                  <c:v>3</c:v>
                </c:pt>
              </c:numCache>
            </c:numRef>
          </c:val>
        </c:ser>
        <c:ser>
          <c:idx val="2"/>
          <c:order val="1"/>
          <c:tx>
            <c:strRef>
              <c:f>'STRINGCALC-Piano'!$Q$11</c:f>
              <c:strCache>
                <c:ptCount val="1"/>
                <c:pt idx="0">
                  <c:v>Rec. max. tension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'STRINGCALC-Piano'!$B$17:$B$101</c:f>
              <c:strCache>
                <c:ptCount val="85"/>
                <c:pt idx="0">
                  <c:v>CC</c:v>
                </c:pt>
                <c:pt idx="1">
                  <c:v>CC #</c:v>
                </c:pt>
                <c:pt idx="2">
                  <c:v>DD</c:v>
                </c:pt>
                <c:pt idx="3">
                  <c:v>DD #</c:v>
                </c:pt>
                <c:pt idx="4">
                  <c:v>EE</c:v>
                </c:pt>
                <c:pt idx="5">
                  <c:v>FF</c:v>
                </c:pt>
                <c:pt idx="6">
                  <c:v>FF #</c:v>
                </c:pt>
                <c:pt idx="7">
                  <c:v>GG</c:v>
                </c:pt>
                <c:pt idx="8">
                  <c:v>GG #</c:v>
                </c:pt>
                <c:pt idx="9">
                  <c:v>AA</c:v>
                </c:pt>
                <c:pt idx="10">
                  <c:v>AA #</c:v>
                </c:pt>
                <c:pt idx="11">
                  <c:v>BB</c:v>
                </c:pt>
                <c:pt idx="12">
                  <c:v>C</c:v>
                </c:pt>
                <c:pt idx="13">
                  <c:v>C #</c:v>
                </c:pt>
                <c:pt idx="14">
                  <c:v>D</c:v>
                </c:pt>
                <c:pt idx="15">
                  <c:v>D #</c:v>
                </c:pt>
                <c:pt idx="16">
                  <c:v>E</c:v>
                </c:pt>
                <c:pt idx="17">
                  <c:v>F</c:v>
                </c:pt>
                <c:pt idx="18">
                  <c:v>F #</c:v>
                </c:pt>
                <c:pt idx="19">
                  <c:v>G</c:v>
                </c:pt>
                <c:pt idx="20">
                  <c:v>G #</c:v>
                </c:pt>
                <c:pt idx="21">
                  <c:v>A</c:v>
                </c:pt>
                <c:pt idx="22">
                  <c:v>A #</c:v>
                </c:pt>
                <c:pt idx="23">
                  <c:v>B</c:v>
                </c:pt>
                <c:pt idx="24">
                  <c:v>c</c:v>
                </c:pt>
                <c:pt idx="25">
                  <c:v>c #</c:v>
                </c:pt>
                <c:pt idx="26">
                  <c:v>d</c:v>
                </c:pt>
                <c:pt idx="27">
                  <c:v>d #</c:v>
                </c:pt>
                <c:pt idx="28">
                  <c:v>e</c:v>
                </c:pt>
                <c:pt idx="29">
                  <c:v>f</c:v>
                </c:pt>
                <c:pt idx="30">
                  <c:v>f #</c:v>
                </c:pt>
                <c:pt idx="31">
                  <c:v>g</c:v>
                </c:pt>
                <c:pt idx="32">
                  <c:v>g #</c:v>
                </c:pt>
                <c:pt idx="33">
                  <c:v>a</c:v>
                </c:pt>
                <c:pt idx="34">
                  <c:v>a #</c:v>
                </c:pt>
                <c:pt idx="35">
                  <c:v>b</c:v>
                </c:pt>
                <c:pt idx="36">
                  <c:v>c ¹</c:v>
                </c:pt>
                <c:pt idx="37">
                  <c:v>c # ¹</c:v>
                </c:pt>
                <c:pt idx="38">
                  <c:v>d ¹</c:v>
                </c:pt>
                <c:pt idx="39">
                  <c:v>d # ¹</c:v>
                </c:pt>
                <c:pt idx="40">
                  <c:v>e ¹</c:v>
                </c:pt>
                <c:pt idx="41">
                  <c:v>f  ¹</c:v>
                </c:pt>
                <c:pt idx="42">
                  <c:v>f # ¹</c:v>
                </c:pt>
                <c:pt idx="43">
                  <c:v>g ¹</c:v>
                </c:pt>
                <c:pt idx="44">
                  <c:v>g # ¹</c:v>
                </c:pt>
                <c:pt idx="45">
                  <c:v>a ¹</c:v>
                </c:pt>
                <c:pt idx="46">
                  <c:v>a # ¹</c:v>
                </c:pt>
                <c:pt idx="47">
                  <c:v>b ¹</c:v>
                </c:pt>
                <c:pt idx="48">
                  <c:v>c ²</c:v>
                </c:pt>
                <c:pt idx="49">
                  <c:v>c # ²</c:v>
                </c:pt>
                <c:pt idx="50">
                  <c:v>d ²</c:v>
                </c:pt>
                <c:pt idx="51">
                  <c:v>d # ²</c:v>
                </c:pt>
                <c:pt idx="52">
                  <c:v>e ²</c:v>
                </c:pt>
                <c:pt idx="53">
                  <c:v>f ²</c:v>
                </c:pt>
                <c:pt idx="54">
                  <c:v>f # ²</c:v>
                </c:pt>
                <c:pt idx="55">
                  <c:v>g ²</c:v>
                </c:pt>
                <c:pt idx="56">
                  <c:v>g # ²</c:v>
                </c:pt>
                <c:pt idx="57">
                  <c:v>a ²</c:v>
                </c:pt>
                <c:pt idx="58">
                  <c:v>a # ²</c:v>
                </c:pt>
                <c:pt idx="59">
                  <c:v>b ²</c:v>
                </c:pt>
                <c:pt idx="60">
                  <c:v>c ³</c:v>
                </c:pt>
                <c:pt idx="61">
                  <c:v>c # ³</c:v>
                </c:pt>
                <c:pt idx="62">
                  <c:v>d ³</c:v>
                </c:pt>
                <c:pt idx="63">
                  <c:v>d # ³</c:v>
                </c:pt>
                <c:pt idx="64">
                  <c:v>e ³</c:v>
                </c:pt>
                <c:pt idx="65">
                  <c:v>f ³</c:v>
                </c:pt>
                <c:pt idx="66">
                  <c:v>f # ³</c:v>
                </c:pt>
                <c:pt idx="67">
                  <c:v>g ³</c:v>
                </c:pt>
                <c:pt idx="68">
                  <c:v>g #</c:v>
                </c:pt>
                <c:pt idx="69">
                  <c:v>a ³</c:v>
                </c:pt>
                <c:pt idx="70">
                  <c:v>a #</c:v>
                </c:pt>
                <c:pt idx="71">
                  <c:v>b ³</c:v>
                </c:pt>
                <c:pt idx="72">
                  <c:v>c4</c:v>
                </c:pt>
                <c:pt idx="73">
                  <c:v>c #</c:v>
                </c:pt>
                <c:pt idx="74">
                  <c:v>d 4</c:v>
                </c:pt>
                <c:pt idx="75">
                  <c:v>d #</c:v>
                </c:pt>
                <c:pt idx="76">
                  <c:v>e 4</c:v>
                </c:pt>
                <c:pt idx="77">
                  <c:v>f 4</c:v>
                </c:pt>
                <c:pt idx="78">
                  <c:v>f #</c:v>
                </c:pt>
                <c:pt idx="79">
                  <c:v>g 4</c:v>
                </c:pt>
                <c:pt idx="80">
                  <c:v>g #</c:v>
                </c:pt>
                <c:pt idx="81">
                  <c:v>a 4</c:v>
                </c:pt>
                <c:pt idx="82">
                  <c:v>a #</c:v>
                </c:pt>
                <c:pt idx="83">
                  <c:v>b 4</c:v>
                </c:pt>
                <c:pt idx="84">
                  <c:v>c 5</c:v>
                </c:pt>
              </c:strCache>
            </c:strRef>
          </c:cat>
          <c:val>
            <c:numRef>
              <c:f>'STRINGCALC-Piano'!$X$17:$X$101</c:f>
              <c:numCache>
                <c:ptCount val="8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8.1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</c:numCache>
            </c:numRef>
          </c:val>
        </c:ser>
        <c:gapWidth val="50"/>
        <c:axId val="16717472"/>
        <c:axId val="16239521"/>
      </c:barChart>
      <c:lineChart>
        <c:grouping val="standard"/>
        <c:varyColors val="0"/>
        <c:ser>
          <c:idx val="0"/>
          <c:order val="2"/>
          <c:tx>
            <c:strRef>
              <c:f>'STRINGCALC-Piano'!$Q$12</c:f>
              <c:strCache>
                <c:ptCount val="1"/>
                <c:pt idx="0">
                  <c:v>Calculated tension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'STRINGCALC-Piano'!$B$17:$B$101</c:f>
              <c:strCache>
                <c:ptCount val="85"/>
                <c:pt idx="0">
                  <c:v>CC</c:v>
                </c:pt>
                <c:pt idx="1">
                  <c:v>CC #</c:v>
                </c:pt>
                <c:pt idx="2">
                  <c:v>DD</c:v>
                </c:pt>
                <c:pt idx="3">
                  <c:v>DD #</c:v>
                </c:pt>
                <c:pt idx="4">
                  <c:v>EE</c:v>
                </c:pt>
                <c:pt idx="5">
                  <c:v>FF</c:v>
                </c:pt>
                <c:pt idx="6">
                  <c:v>FF #</c:v>
                </c:pt>
                <c:pt idx="7">
                  <c:v>GG</c:v>
                </c:pt>
                <c:pt idx="8">
                  <c:v>GG #</c:v>
                </c:pt>
                <c:pt idx="9">
                  <c:v>AA</c:v>
                </c:pt>
                <c:pt idx="10">
                  <c:v>AA #</c:v>
                </c:pt>
                <c:pt idx="11">
                  <c:v>BB</c:v>
                </c:pt>
                <c:pt idx="12">
                  <c:v>C</c:v>
                </c:pt>
                <c:pt idx="13">
                  <c:v>C #</c:v>
                </c:pt>
                <c:pt idx="14">
                  <c:v>D</c:v>
                </c:pt>
                <c:pt idx="15">
                  <c:v>D #</c:v>
                </c:pt>
                <c:pt idx="16">
                  <c:v>E</c:v>
                </c:pt>
                <c:pt idx="17">
                  <c:v>F</c:v>
                </c:pt>
                <c:pt idx="18">
                  <c:v>F #</c:v>
                </c:pt>
                <c:pt idx="19">
                  <c:v>G</c:v>
                </c:pt>
                <c:pt idx="20">
                  <c:v>G #</c:v>
                </c:pt>
                <c:pt idx="21">
                  <c:v>A</c:v>
                </c:pt>
                <c:pt idx="22">
                  <c:v>A #</c:v>
                </c:pt>
                <c:pt idx="23">
                  <c:v>B</c:v>
                </c:pt>
                <c:pt idx="24">
                  <c:v>c</c:v>
                </c:pt>
                <c:pt idx="25">
                  <c:v>c #</c:v>
                </c:pt>
                <c:pt idx="26">
                  <c:v>d</c:v>
                </c:pt>
                <c:pt idx="27">
                  <c:v>d #</c:v>
                </c:pt>
                <c:pt idx="28">
                  <c:v>e</c:v>
                </c:pt>
                <c:pt idx="29">
                  <c:v>f</c:v>
                </c:pt>
                <c:pt idx="30">
                  <c:v>f #</c:v>
                </c:pt>
                <c:pt idx="31">
                  <c:v>g</c:v>
                </c:pt>
                <c:pt idx="32">
                  <c:v>g #</c:v>
                </c:pt>
                <c:pt idx="33">
                  <c:v>a</c:v>
                </c:pt>
                <c:pt idx="34">
                  <c:v>a #</c:v>
                </c:pt>
                <c:pt idx="35">
                  <c:v>b</c:v>
                </c:pt>
                <c:pt idx="36">
                  <c:v>c ¹</c:v>
                </c:pt>
                <c:pt idx="37">
                  <c:v>c # ¹</c:v>
                </c:pt>
                <c:pt idx="38">
                  <c:v>d ¹</c:v>
                </c:pt>
                <c:pt idx="39">
                  <c:v>d # ¹</c:v>
                </c:pt>
                <c:pt idx="40">
                  <c:v>e ¹</c:v>
                </c:pt>
                <c:pt idx="41">
                  <c:v>f  ¹</c:v>
                </c:pt>
                <c:pt idx="42">
                  <c:v>f # ¹</c:v>
                </c:pt>
                <c:pt idx="43">
                  <c:v>g ¹</c:v>
                </c:pt>
                <c:pt idx="44">
                  <c:v>g # ¹</c:v>
                </c:pt>
                <c:pt idx="45">
                  <c:v>a ¹</c:v>
                </c:pt>
                <c:pt idx="46">
                  <c:v>a # ¹</c:v>
                </c:pt>
                <c:pt idx="47">
                  <c:v>b ¹</c:v>
                </c:pt>
                <c:pt idx="48">
                  <c:v>c ²</c:v>
                </c:pt>
                <c:pt idx="49">
                  <c:v>c # ²</c:v>
                </c:pt>
                <c:pt idx="50">
                  <c:v>d ²</c:v>
                </c:pt>
                <c:pt idx="51">
                  <c:v>d # ²</c:v>
                </c:pt>
                <c:pt idx="52">
                  <c:v>e ²</c:v>
                </c:pt>
                <c:pt idx="53">
                  <c:v>f ²</c:v>
                </c:pt>
                <c:pt idx="54">
                  <c:v>f # ²</c:v>
                </c:pt>
                <c:pt idx="55">
                  <c:v>g ²</c:v>
                </c:pt>
                <c:pt idx="56">
                  <c:v>g # ²</c:v>
                </c:pt>
                <c:pt idx="57">
                  <c:v>a ²</c:v>
                </c:pt>
                <c:pt idx="58">
                  <c:v>a # ²</c:v>
                </c:pt>
                <c:pt idx="59">
                  <c:v>b ²</c:v>
                </c:pt>
                <c:pt idx="60">
                  <c:v>c ³</c:v>
                </c:pt>
                <c:pt idx="61">
                  <c:v>c # ³</c:v>
                </c:pt>
                <c:pt idx="62">
                  <c:v>d ³</c:v>
                </c:pt>
                <c:pt idx="63">
                  <c:v>d # ³</c:v>
                </c:pt>
                <c:pt idx="64">
                  <c:v>e ³</c:v>
                </c:pt>
                <c:pt idx="65">
                  <c:v>f ³</c:v>
                </c:pt>
                <c:pt idx="66">
                  <c:v>f # ³</c:v>
                </c:pt>
                <c:pt idx="67">
                  <c:v>g ³</c:v>
                </c:pt>
                <c:pt idx="68">
                  <c:v>g #</c:v>
                </c:pt>
                <c:pt idx="69">
                  <c:v>a ³</c:v>
                </c:pt>
                <c:pt idx="70">
                  <c:v>a #</c:v>
                </c:pt>
                <c:pt idx="71">
                  <c:v>b ³</c:v>
                </c:pt>
                <c:pt idx="72">
                  <c:v>c4</c:v>
                </c:pt>
                <c:pt idx="73">
                  <c:v>c #</c:v>
                </c:pt>
                <c:pt idx="74">
                  <c:v>d 4</c:v>
                </c:pt>
                <c:pt idx="75">
                  <c:v>d #</c:v>
                </c:pt>
                <c:pt idx="76">
                  <c:v>e 4</c:v>
                </c:pt>
                <c:pt idx="77">
                  <c:v>f 4</c:v>
                </c:pt>
                <c:pt idx="78">
                  <c:v>f #</c:v>
                </c:pt>
                <c:pt idx="79">
                  <c:v>g 4</c:v>
                </c:pt>
                <c:pt idx="80">
                  <c:v>g #</c:v>
                </c:pt>
                <c:pt idx="81">
                  <c:v>a 4</c:v>
                </c:pt>
                <c:pt idx="82">
                  <c:v>a #</c:v>
                </c:pt>
                <c:pt idx="83">
                  <c:v>b 4</c:v>
                </c:pt>
                <c:pt idx="84">
                  <c:v>c 5</c:v>
                </c:pt>
              </c:strCache>
            </c:strRef>
          </c:cat>
          <c:val>
            <c:numRef>
              <c:f>'STRINGCALC-Piano'!$U$17:$U$89</c:f>
              <c:numCache>
                <c:ptCount val="7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10.167627981890599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</c:numCache>
            </c:numRef>
          </c:val>
          <c:smooth val="0"/>
        </c:ser>
        <c:axId val="16717472"/>
        <c:axId val="16239521"/>
      </c:lineChart>
      <c:catAx>
        <c:axId val="16717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Compass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6239521"/>
        <c:crossesAt val="0"/>
        <c:auto val="0"/>
        <c:lblOffset val="100"/>
        <c:tickLblSkip val="12"/>
        <c:noMultiLvlLbl val="0"/>
      </c:catAx>
      <c:valAx>
        <c:axId val="16239521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Kgf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6717472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5"/>
          <c:y val="0.31825"/>
          <c:w val="0.16775"/>
          <c:h val="0.100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'STRINGCALC-Piano'!$B$9:$L$9</c:f>
        </c:strRef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/>
          </a:pPr>
        </a:p>
      </c:txPr>
    </c:title>
    <c:plotArea>
      <c:layout>
        <c:manualLayout>
          <c:xMode val="edge"/>
          <c:yMode val="edge"/>
          <c:x val="0.03325"/>
          <c:y val="0.124"/>
          <c:w val="0.95775"/>
          <c:h val="0.81325"/>
        </c:manualLayout>
      </c:layout>
      <c:lineChart>
        <c:grouping val="standard"/>
        <c:varyColors val="0"/>
        <c:ser>
          <c:idx val="0"/>
          <c:order val="0"/>
          <c:tx>
            <c:v>Existing string tensions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'STRINGCALC-Piano'!$B$17:$B$101</c:f>
              <c:strCache>
                <c:ptCount val="85"/>
                <c:pt idx="0">
                  <c:v>CC</c:v>
                </c:pt>
                <c:pt idx="1">
                  <c:v>CC #</c:v>
                </c:pt>
                <c:pt idx="2">
                  <c:v>DD</c:v>
                </c:pt>
                <c:pt idx="3">
                  <c:v>DD #</c:v>
                </c:pt>
                <c:pt idx="4">
                  <c:v>EE</c:v>
                </c:pt>
                <c:pt idx="5">
                  <c:v>FF</c:v>
                </c:pt>
                <c:pt idx="6">
                  <c:v>FF #</c:v>
                </c:pt>
                <c:pt idx="7">
                  <c:v>GG</c:v>
                </c:pt>
                <c:pt idx="8">
                  <c:v>GG #</c:v>
                </c:pt>
                <c:pt idx="9">
                  <c:v>AA</c:v>
                </c:pt>
                <c:pt idx="10">
                  <c:v>AA #</c:v>
                </c:pt>
                <c:pt idx="11">
                  <c:v>BB</c:v>
                </c:pt>
                <c:pt idx="12">
                  <c:v>C</c:v>
                </c:pt>
                <c:pt idx="13">
                  <c:v>C #</c:v>
                </c:pt>
                <c:pt idx="14">
                  <c:v>D</c:v>
                </c:pt>
                <c:pt idx="15">
                  <c:v>D #</c:v>
                </c:pt>
                <c:pt idx="16">
                  <c:v>E</c:v>
                </c:pt>
                <c:pt idx="17">
                  <c:v>F</c:v>
                </c:pt>
                <c:pt idx="18">
                  <c:v>F #</c:v>
                </c:pt>
                <c:pt idx="19">
                  <c:v>G</c:v>
                </c:pt>
                <c:pt idx="20">
                  <c:v>G #</c:v>
                </c:pt>
                <c:pt idx="21">
                  <c:v>A</c:v>
                </c:pt>
                <c:pt idx="22">
                  <c:v>A #</c:v>
                </c:pt>
                <c:pt idx="23">
                  <c:v>B</c:v>
                </c:pt>
                <c:pt idx="24">
                  <c:v>c</c:v>
                </c:pt>
                <c:pt idx="25">
                  <c:v>c #</c:v>
                </c:pt>
                <c:pt idx="26">
                  <c:v>d</c:v>
                </c:pt>
                <c:pt idx="27">
                  <c:v>d #</c:v>
                </c:pt>
                <c:pt idx="28">
                  <c:v>e</c:v>
                </c:pt>
                <c:pt idx="29">
                  <c:v>f</c:v>
                </c:pt>
                <c:pt idx="30">
                  <c:v>f #</c:v>
                </c:pt>
                <c:pt idx="31">
                  <c:v>g</c:v>
                </c:pt>
                <c:pt idx="32">
                  <c:v>g #</c:v>
                </c:pt>
                <c:pt idx="33">
                  <c:v>a</c:v>
                </c:pt>
                <c:pt idx="34">
                  <c:v>a #</c:v>
                </c:pt>
                <c:pt idx="35">
                  <c:v>b</c:v>
                </c:pt>
                <c:pt idx="36">
                  <c:v>c ¹</c:v>
                </c:pt>
                <c:pt idx="37">
                  <c:v>c # ¹</c:v>
                </c:pt>
                <c:pt idx="38">
                  <c:v>d ¹</c:v>
                </c:pt>
                <c:pt idx="39">
                  <c:v>d # ¹</c:v>
                </c:pt>
                <c:pt idx="40">
                  <c:v>e ¹</c:v>
                </c:pt>
                <c:pt idx="41">
                  <c:v>f  ¹</c:v>
                </c:pt>
                <c:pt idx="42">
                  <c:v>f # ¹</c:v>
                </c:pt>
                <c:pt idx="43">
                  <c:v>g ¹</c:v>
                </c:pt>
                <c:pt idx="44">
                  <c:v>g # ¹</c:v>
                </c:pt>
                <c:pt idx="45">
                  <c:v>a ¹</c:v>
                </c:pt>
                <c:pt idx="46">
                  <c:v>a # ¹</c:v>
                </c:pt>
                <c:pt idx="47">
                  <c:v>b ¹</c:v>
                </c:pt>
                <c:pt idx="48">
                  <c:v>c ²</c:v>
                </c:pt>
                <c:pt idx="49">
                  <c:v>c # ²</c:v>
                </c:pt>
                <c:pt idx="50">
                  <c:v>d ²</c:v>
                </c:pt>
                <c:pt idx="51">
                  <c:v>d # ²</c:v>
                </c:pt>
                <c:pt idx="52">
                  <c:v>e ²</c:v>
                </c:pt>
                <c:pt idx="53">
                  <c:v>f ²</c:v>
                </c:pt>
                <c:pt idx="54">
                  <c:v>f # ²</c:v>
                </c:pt>
                <c:pt idx="55">
                  <c:v>g ²</c:v>
                </c:pt>
                <c:pt idx="56">
                  <c:v>g # ²</c:v>
                </c:pt>
                <c:pt idx="57">
                  <c:v>a ²</c:v>
                </c:pt>
                <c:pt idx="58">
                  <c:v>a # ²</c:v>
                </c:pt>
                <c:pt idx="59">
                  <c:v>b ²</c:v>
                </c:pt>
                <c:pt idx="60">
                  <c:v>c ³</c:v>
                </c:pt>
                <c:pt idx="61">
                  <c:v>c # ³</c:v>
                </c:pt>
                <c:pt idx="62">
                  <c:v>d ³</c:v>
                </c:pt>
                <c:pt idx="63">
                  <c:v>d # ³</c:v>
                </c:pt>
                <c:pt idx="64">
                  <c:v>e ³</c:v>
                </c:pt>
                <c:pt idx="65">
                  <c:v>f ³</c:v>
                </c:pt>
                <c:pt idx="66">
                  <c:v>f # ³</c:v>
                </c:pt>
                <c:pt idx="67">
                  <c:v>g ³</c:v>
                </c:pt>
                <c:pt idx="68">
                  <c:v>g #</c:v>
                </c:pt>
                <c:pt idx="69">
                  <c:v>a ³</c:v>
                </c:pt>
                <c:pt idx="70">
                  <c:v>a #</c:v>
                </c:pt>
                <c:pt idx="71">
                  <c:v>b ³</c:v>
                </c:pt>
                <c:pt idx="72">
                  <c:v>c4</c:v>
                </c:pt>
                <c:pt idx="73">
                  <c:v>c #</c:v>
                </c:pt>
                <c:pt idx="74">
                  <c:v>d 4</c:v>
                </c:pt>
                <c:pt idx="75">
                  <c:v>d #</c:v>
                </c:pt>
                <c:pt idx="76">
                  <c:v>e 4</c:v>
                </c:pt>
                <c:pt idx="77">
                  <c:v>f 4</c:v>
                </c:pt>
                <c:pt idx="78">
                  <c:v>f #</c:v>
                </c:pt>
                <c:pt idx="79">
                  <c:v>g 4</c:v>
                </c:pt>
                <c:pt idx="80">
                  <c:v>g #</c:v>
                </c:pt>
                <c:pt idx="81">
                  <c:v>a 4</c:v>
                </c:pt>
                <c:pt idx="82">
                  <c:v>a #</c:v>
                </c:pt>
                <c:pt idx="83">
                  <c:v>b 4</c:v>
                </c:pt>
                <c:pt idx="84">
                  <c:v>c 5</c:v>
                </c:pt>
              </c:strCache>
            </c:strRef>
          </c:cat>
          <c:val>
            <c:numRef>
              <c:f>'STRINGCALC-Piano'!$BC$17:$BC$101</c:f>
              <c:numCache>
                <c:ptCount val="8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</c:numCache>
            </c:numRef>
          </c:val>
          <c:smooth val="0"/>
        </c:ser>
        <c:marker val="1"/>
        <c:axId val="11937962"/>
        <c:axId val="40332795"/>
      </c:lineChart>
      <c:catAx>
        <c:axId val="11937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Compass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0332795"/>
        <c:crossesAt val="0"/>
        <c:auto val="0"/>
        <c:lblOffset val="100"/>
        <c:tickLblSkip val="12"/>
        <c:noMultiLvlLbl val="0"/>
      </c:catAx>
      <c:valAx>
        <c:axId val="40332795"/>
        <c:scaling>
          <c:orientation val="minMax"/>
          <c:max val="100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Kgf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937962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'STRINGCALC-Piano'!$B$9:$L$9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/>
          </a:pPr>
        </a:p>
      </c:txPr>
    </c:title>
    <c:plotArea>
      <c:layout>
        <c:manualLayout>
          <c:xMode val="edge"/>
          <c:yMode val="edge"/>
          <c:x val="0.033"/>
          <c:y val="0.158"/>
          <c:w val="0.95775"/>
          <c:h val="0.7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'STRINGCALC-Piano'!$Q$10</c:f>
              <c:strCache>
                <c:ptCount val="1"/>
                <c:pt idx="0">
                  <c:v>String material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'STRINGCALC-Piano'!$B$17:$B$101</c:f>
              <c:strCache>
                <c:ptCount val="85"/>
                <c:pt idx="0">
                  <c:v>CC</c:v>
                </c:pt>
                <c:pt idx="1">
                  <c:v>CC #</c:v>
                </c:pt>
                <c:pt idx="2">
                  <c:v>DD</c:v>
                </c:pt>
                <c:pt idx="3">
                  <c:v>DD #</c:v>
                </c:pt>
                <c:pt idx="4">
                  <c:v>EE</c:v>
                </c:pt>
                <c:pt idx="5">
                  <c:v>FF</c:v>
                </c:pt>
                <c:pt idx="6">
                  <c:v>FF #</c:v>
                </c:pt>
                <c:pt idx="7">
                  <c:v>GG</c:v>
                </c:pt>
                <c:pt idx="8">
                  <c:v>GG #</c:v>
                </c:pt>
                <c:pt idx="9">
                  <c:v>AA</c:v>
                </c:pt>
                <c:pt idx="10">
                  <c:v>AA #</c:v>
                </c:pt>
                <c:pt idx="11">
                  <c:v>BB</c:v>
                </c:pt>
                <c:pt idx="12">
                  <c:v>C</c:v>
                </c:pt>
                <c:pt idx="13">
                  <c:v>C #</c:v>
                </c:pt>
                <c:pt idx="14">
                  <c:v>D</c:v>
                </c:pt>
                <c:pt idx="15">
                  <c:v>D #</c:v>
                </c:pt>
                <c:pt idx="16">
                  <c:v>E</c:v>
                </c:pt>
                <c:pt idx="17">
                  <c:v>F</c:v>
                </c:pt>
                <c:pt idx="18">
                  <c:v>F #</c:v>
                </c:pt>
                <c:pt idx="19">
                  <c:v>G</c:v>
                </c:pt>
                <c:pt idx="20">
                  <c:v>G #</c:v>
                </c:pt>
                <c:pt idx="21">
                  <c:v>A</c:v>
                </c:pt>
                <c:pt idx="22">
                  <c:v>A #</c:v>
                </c:pt>
                <c:pt idx="23">
                  <c:v>B</c:v>
                </c:pt>
                <c:pt idx="24">
                  <c:v>c</c:v>
                </c:pt>
                <c:pt idx="25">
                  <c:v>c #</c:v>
                </c:pt>
                <c:pt idx="26">
                  <c:v>d</c:v>
                </c:pt>
                <c:pt idx="27">
                  <c:v>d #</c:v>
                </c:pt>
                <c:pt idx="28">
                  <c:v>e</c:v>
                </c:pt>
                <c:pt idx="29">
                  <c:v>f</c:v>
                </c:pt>
                <c:pt idx="30">
                  <c:v>f #</c:v>
                </c:pt>
                <c:pt idx="31">
                  <c:v>g</c:v>
                </c:pt>
                <c:pt idx="32">
                  <c:v>g #</c:v>
                </c:pt>
                <c:pt idx="33">
                  <c:v>a</c:v>
                </c:pt>
                <c:pt idx="34">
                  <c:v>a #</c:v>
                </c:pt>
                <c:pt idx="35">
                  <c:v>b</c:v>
                </c:pt>
                <c:pt idx="36">
                  <c:v>c ¹</c:v>
                </c:pt>
                <c:pt idx="37">
                  <c:v>c # ¹</c:v>
                </c:pt>
                <c:pt idx="38">
                  <c:v>d ¹</c:v>
                </c:pt>
                <c:pt idx="39">
                  <c:v>d # ¹</c:v>
                </c:pt>
                <c:pt idx="40">
                  <c:v>e ¹</c:v>
                </c:pt>
                <c:pt idx="41">
                  <c:v>f  ¹</c:v>
                </c:pt>
                <c:pt idx="42">
                  <c:v>f # ¹</c:v>
                </c:pt>
                <c:pt idx="43">
                  <c:v>g ¹</c:v>
                </c:pt>
                <c:pt idx="44">
                  <c:v>g # ¹</c:v>
                </c:pt>
                <c:pt idx="45">
                  <c:v>a ¹</c:v>
                </c:pt>
                <c:pt idx="46">
                  <c:v>a # ¹</c:v>
                </c:pt>
                <c:pt idx="47">
                  <c:v>b ¹</c:v>
                </c:pt>
                <c:pt idx="48">
                  <c:v>c ²</c:v>
                </c:pt>
                <c:pt idx="49">
                  <c:v>c # ²</c:v>
                </c:pt>
                <c:pt idx="50">
                  <c:v>d ²</c:v>
                </c:pt>
                <c:pt idx="51">
                  <c:v>d # ²</c:v>
                </c:pt>
                <c:pt idx="52">
                  <c:v>e ²</c:v>
                </c:pt>
                <c:pt idx="53">
                  <c:v>f ²</c:v>
                </c:pt>
                <c:pt idx="54">
                  <c:v>f # ²</c:v>
                </c:pt>
                <c:pt idx="55">
                  <c:v>g ²</c:v>
                </c:pt>
                <c:pt idx="56">
                  <c:v>g # ²</c:v>
                </c:pt>
                <c:pt idx="57">
                  <c:v>a ²</c:v>
                </c:pt>
                <c:pt idx="58">
                  <c:v>a # ²</c:v>
                </c:pt>
                <c:pt idx="59">
                  <c:v>b ²</c:v>
                </c:pt>
                <c:pt idx="60">
                  <c:v>c ³</c:v>
                </c:pt>
                <c:pt idx="61">
                  <c:v>c # ³</c:v>
                </c:pt>
                <c:pt idx="62">
                  <c:v>d ³</c:v>
                </c:pt>
                <c:pt idx="63">
                  <c:v>d # ³</c:v>
                </c:pt>
                <c:pt idx="64">
                  <c:v>e ³</c:v>
                </c:pt>
                <c:pt idx="65">
                  <c:v>f ³</c:v>
                </c:pt>
                <c:pt idx="66">
                  <c:v>f # ³</c:v>
                </c:pt>
                <c:pt idx="67">
                  <c:v>g ³</c:v>
                </c:pt>
                <c:pt idx="68">
                  <c:v>g #</c:v>
                </c:pt>
                <c:pt idx="69">
                  <c:v>a ³</c:v>
                </c:pt>
                <c:pt idx="70">
                  <c:v>a #</c:v>
                </c:pt>
                <c:pt idx="71">
                  <c:v>b ³</c:v>
                </c:pt>
                <c:pt idx="72">
                  <c:v>c4</c:v>
                </c:pt>
                <c:pt idx="73">
                  <c:v>c #</c:v>
                </c:pt>
                <c:pt idx="74">
                  <c:v>d 4</c:v>
                </c:pt>
                <c:pt idx="75">
                  <c:v>d #</c:v>
                </c:pt>
                <c:pt idx="76">
                  <c:v>e 4</c:v>
                </c:pt>
                <c:pt idx="77">
                  <c:v>f 4</c:v>
                </c:pt>
                <c:pt idx="78">
                  <c:v>f #</c:v>
                </c:pt>
                <c:pt idx="79">
                  <c:v>g 4</c:v>
                </c:pt>
                <c:pt idx="80">
                  <c:v>g #</c:v>
                </c:pt>
                <c:pt idx="81">
                  <c:v>a 4</c:v>
                </c:pt>
                <c:pt idx="82">
                  <c:v>a #</c:v>
                </c:pt>
                <c:pt idx="83">
                  <c:v>b 4</c:v>
                </c:pt>
                <c:pt idx="84">
                  <c:v>c 5</c:v>
                </c:pt>
              </c:strCache>
            </c:strRef>
          </c:cat>
          <c:val>
            <c:numRef>
              <c:f>'STRINGCALC-Piano'!$P$17:$P$101</c:f>
              <c:numCache>
                <c:ptCount val="85"/>
                <c:pt idx="8">
                  <c:v>3</c:v>
                </c:pt>
              </c:numCache>
            </c:numRef>
          </c:val>
        </c:ser>
        <c:ser>
          <c:idx val="2"/>
          <c:order val="1"/>
          <c:tx>
            <c:strRef>
              <c:f>'STRINGCALC-Piano'!$Q$11</c:f>
              <c:strCache>
                <c:ptCount val="1"/>
                <c:pt idx="0">
                  <c:v>Rec. max. tension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'STRINGCALC-Piano'!$B$17:$B$101</c:f>
              <c:strCache>
                <c:ptCount val="85"/>
                <c:pt idx="0">
                  <c:v>CC</c:v>
                </c:pt>
                <c:pt idx="1">
                  <c:v>CC #</c:v>
                </c:pt>
                <c:pt idx="2">
                  <c:v>DD</c:v>
                </c:pt>
                <c:pt idx="3">
                  <c:v>DD #</c:v>
                </c:pt>
                <c:pt idx="4">
                  <c:v>EE</c:v>
                </c:pt>
                <c:pt idx="5">
                  <c:v>FF</c:v>
                </c:pt>
                <c:pt idx="6">
                  <c:v>FF #</c:v>
                </c:pt>
                <c:pt idx="7">
                  <c:v>GG</c:v>
                </c:pt>
                <c:pt idx="8">
                  <c:v>GG #</c:v>
                </c:pt>
                <c:pt idx="9">
                  <c:v>AA</c:v>
                </c:pt>
                <c:pt idx="10">
                  <c:v>AA #</c:v>
                </c:pt>
                <c:pt idx="11">
                  <c:v>BB</c:v>
                </c:pt>
                <c:pt idx="12">
                  <c:v>C</c:v>
                </c:pt>
                <c:pt idx="13">
                  <c:v>C #</c:v>
                </c:pt>
                <c:pt idx="14">
                  <c:v>D</c:v>
                </c:pt>
                <c:pt idx="15">
                  <c:v>D #</c:v>
                </c:pt>
                <c:pt idx="16">
                  <c:v>E</c:v>
                </c:pt>
                <c:pt idx="17">
                  <c:v>F</c:v>
                </c:pt>
                <c:pt idx="18">
                  <c:v>F #</c:v>
                </c:pt>
                <c:pt idx="19">
                  <c:v>G</c:v>
                </c:pt>
                <c:pt idx="20">
                  <c:v>G #</c:v>
                </c:pt>
                <c:pt idx="21">
                  <c:v>A</c:v>
                </c:pt>
                <c:pt idx="22">
                  <c:v>A #</c:v>
                </c:pt>
                <c:pt idx="23">
                  <c:v>B</c:v>
                </c:pt>
                <c:pt idx="24">
                  <c:v>c</c:v>
                </c:pt>
                <c:pt idx="25">
                  <c:v>c #</c:v>
                </c:pt>
                <c:pt idx="26">
                  <c:v>d</c:v>
                </c:pt>
                <c:pt idx="27">
                  <c:v>d #</c:v>
                </c:pt>
                <c:pt idx="28">
                  <c:v>e</c:v>
                </c:pt>
                <c:pt idx="29">
                  <c:v>f</c:v>
                </c:pt>
                <c:pt idx="30">
                  <c:v>f #</c:v>
                </c:pt>
                <c:pt idx="31">
                  <c:v>g</c:v>
                </c:pt>
                <c:pt idx="32">
                  <c:v>g #</c:v>
                </c:pt>
                <c:pt idx="33">
                  <c:v>a</c:v>
                </c:pt>
                <c:pt idx="34">
                  <c:v>a #</c:v>
                </c:pt>
                <c:pt idx="35">
                  <c:v>b</c:v>
                </c:pt>
                <c:pt idx="36">
                  <c:v>c ¹</c:v>
                </c:pt>
                <c:pt idx="37">
                  <c:v>c # ¹</c:v>
                </c:pt>
                <c:pt idx="38">
                  <c:v>d ¹</c:v>
                </c:pt>
                <c:pt idx="39">
                  <c:v>d # ¹</c:v>
                </c:pt>
                <c:pt idx="40">
                  <c:v>e ¹</c:v>
                </c:pt>
                <c:pt idx="41">
                  <c:v>f  ¹</c:v>
                </c:pt>
                <c:pt idx="42">
                  <c:v>f # ¹</c:v>
                </c:pt>
                <c:pt idx="43">
                  <c:v>g ¹</c:v>
                </c:pt>
                <c:pt idx="44">
                  <c:v>g # ¹</c:v>
                </c:pt>
                <c:pt idx="45">
                  <c:v>a ¹</c:v>
                </c:pt>
                <c:pt idx="46">
                  <c:v>a # ¹</c:v>
                </c:pt>
                <c:pt idx="47">
                  <c:v>b ¹</c:v>
                </c:pt>
                <c:pt idx="48">
                  <c:v>c ²</c:v>
                </c:pt>
                <c:pt idx="49">
                  <c:v>c # ²</c:v>
                </c:pt>
                <c:pt idx="50">
                  <c:v>d ²</c:v>
                </c:pt>
                <c:pt idx="51">
                  <c:v>d # ²</c:v>
                </c:pt>
                <c:pt idx="52">
                  <c:v>e ²</c:v>
                </c:pt>
                <c:pt idx="53">
                  <c:v>f ²</c:v>
                </c:pt>
                <c:pt idx="54">
                  <c:v>f # ²</c:v>
                </c:pt>
                <c:pt idx="55">
                  <c:v>g ²</c:v>
                </c:pt>
                <c:pt idx="56">
                  <c:v>g # ²</c:v>
                </c:pt>
                <c:pt idx="57">
                  <c:v>a ²</c:v>
                </c:pt>
                <c:pt idx="58">
                  <c:v>a # ²</c:v>
                </c:pt>
                <c:pt idx="59">
                  <c:v>b ²</c:v>
                </c:pt>
                <c:pt idx="60">
                  <c:v>c ³</c:v>
                </c:pt>
                <c:pt idx="61">
                  <c:v>c # ³</c:v>
                </c:pt>
                <c:pt idx="62">
                  <c:v>d ³</c:v>
                </c:pt>
                <c:pt idx="63">
                  <c:v>d # ³</c:v>
                </c:pt>
                <c:pt idx="64">
                  <c:v>e ³</c:v>
                </c:pt>
                <c:pt idx="65">
                  <c:v>f ³</c:v>
                </c:pt>
                <c:pt idx="66">
                  <c:v>f # ³</c:v>
                </c:pt>
                <c:pt idx="67">
                  <c:v>g ³</c:v>
                </c:pt>
                <c:pt idx="68">
                  <c:v>g #</c:v>
                </c:pt>
                <c:pt idx="69">
                  <c:v>a ³</c:v>
                </c:pt>
                <c:pt idx="70">
                  <c:v>a #</c:v>
                </c:pt>
                <c:pt idx="71">
                  <c:v>b ³</c:v>
                </c:pt>
                <c:pt idx="72">
                  <c:v>c4</c:v>
                </c:pt>
                <c:pt idx="73">
                  <c:v>c #</c:v>
                </c:pt>
                <c:pt idx="74">
                  <c:v>d 4</c:v>
                </c:pt>
                <c:pt idx="75">
                  <c:v>d #</c:v>
                </c:pt>
                <c:pt idx="76">
                  <c:v>e 4</c:v>
                </c:pt>
                <c:pt idx="77">
                  <c:v>f 4</c:v>
                </c:pt>
                <c:pt idx="78">
                  <c:v>f #</c:v>
                </c:pt>
                <c:pt idx="79">
                  <c:v>g 4</c:v>
                </c:pt>
                <c:pt idx="80">
                  <c:v>g #</c:v>
                </c:pt>
                <c:pt idx="81">
                  <c:v>a 4</c:v>
                </c:pt>
                <c:pt idx="82">
                  <c:v>a #</c:v>
                </c:pt>
                <c:pt idx="83">
                  <c:v>b 4</c:v>
                </c:pt>
                <c:pt idx="84">
                  <c:v>c 5</c:v>
                </c:pt>
              </c:strCache>
            </c:strRef>
          </c:cat>
          <c:val>
            <c:numRef>
              <c:f>'STRINGCALC-Piano'!$X$17:$X$101</c:f>
              <c:numCache>
                <c:ptCount val="8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</c:numCache>
            </c:numRef>
          </c:val>
        </c:ser>
        <c:gapWidth val="50"/>
        <c:axId val="27450836"/>
        <c:axId val="45730933"/>
      </c:barChart>
      <c:lineChart>
        <c:grouping val="standard"/>
        <c:varyColors val="0"/>
        <c:ser>
          <c:idx val="0"/>
          <c:order val="2"/>
          <c:tx>
            <c:strRef>
              <c:f>'STRINGCALC-Piano'!$Q$12</c:f>
              <c:strCache>
                <c:ptCount val="1"/>
                <c:pt idx="0">
                  <c:v>Calculated tension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'STRINGCALC-Piano'!$B$17:$B$101</c:f>
              <c:strCache>
                <c:ptCount val="85"/>
                <c:pt idx="0">
                  <c:v>CC</c:v>
                </c:pt>
                <c:pt idx="1">
                  <c:v>CC #</c:v>
                </c:pt>
                <c:pt idx="2">
                  <c:v>DD</c:v>
                </c:pt>
                <c:pt idx="3">
                  <c:v>DD #</c:v>
                </c:pt>
                <c:pt idx="4">
                  <c:v>EE</c:v>
                </c:pt>
                <c:pt idx="5">
                  <c:v>FF</c:v>
                </c:pt>
                <c:pt idx="6">
                  <c:v>FF #</c:v>
                </c:pt>
                <c:pt idx="7">
                  <c:v>GG</c:v>
                </c:pt>
                <c:pt idx="8">
                  <c:v>GG #</c:v>
                </c:pt>
                <c:pt idx="9">
                  <c:v>AA</c:v>
                </c:pt>
                <c:pt idx="10">
                  <c:v>AA #</c:v>
                </c:pt>
                <c:pt idx="11">
                  <c:v>BB</c:v>
                </c:pt>
                <c:pt idx="12">
                  <c:v>C</c:v>
                </c:pt>
                <c:pt idx="13">
                  <c:v>C #</c:v>
                </c:pt>
                <c:pt idx="14">
                  <c:v>D</c:v>
                </c:pt>
                <c:pt idx="15">
                  <c:v>D #</c:v>
                </c:pt>
                <c:pt idx="16">
                  <c:v>E</c:v>
                </c:pt>
                <c:pt idx="17">
                  <c:v>F</c:v>
                </c:pt>
                <c:pt idx="18">
                  <c:v>F #</c:v>
                </c:pt>
                <c:pt idx="19">
                  <c:v>G</c:v>
                </c:pt>
                <c:pt idx="20">
                  <c:v>G #</c:v>
                </c:pt>
                <c:pt idx="21">
                  <c:v>A</c:v>
                </c:pt>
                <c:pt idx="22">
                  <c:v>A #</c:v>
                </c:pt>
                <c:pt idx="23">
                  <c:v>B</c:v>
                </c:pt>
                <c:pt idx="24">
                  <c:v>c</c:v>
                </c:pt>
                <c:pt idx="25">
                  <c:v>c #</c:v>
                </c:pt>
                <c:pt idx="26">
                  <c:v>d</c:v>
                </c:pt>
                <c:pt idx="27">
                  <c:v>d #</c:v>
                </c:pt>
                <c:pt idx="28">
                  <c:v>e</c:v>
                </c:pt>
                <c:pt idx="29">
                  <c:v>f</c:v>
                </c:pt>
                <c:pt idx="30">
                  <c:v>f #</c:v>
                </c:pt>
                <c:pt idx="31">
                  <c:v>g</c:v>
                </c:pt>
                <c:pt idx="32">
                  <c:v>g #</c:v>
                </c:pt>
                <c:pt idx="33">
                  <c:v>a</c:v>
                </c:pt>
                <c:pt idx="34">
                  <c:v>a #</c:v>
                </c:pt>
                <c:pt idx="35">
                  <c:v>b</c:v>
                </c:pt>
                <c:pt idx="36">
                  <c:v>c ¹</c:v>
                </c:pt>
                <c:pt idx="37">
                  <c:v>c # ¹</c:v>
                </c:pt>
                <c:pt idx="38">
                  <c:v>d ¹</c:v>
                </c:pt>
                <c:pt idx="39">
                  <c:v>d # ¹</c:v>
                </c:pt>
                <c:pt idx="40">
                  <c:v>e ¹</c:v>
                </c:pt>
                <c:pt idx="41">
                  <c:v>f  ¹</c:v>
                </c:pt>
                <c:pt idx="42">
                  <c:v>f # ¹</c:v>
                </c:pt>
                <c:pt idx="43">
                  <c:v>g ¹</c:v>
                </c:pt>
                <c:pt idx="44">
                  <c:v>g # ¹</c:v>
                </c:pt>
                <c:pt idx="45">
                  <c:v>a ¹</c:v>
                </c:pt>
                <c:pt idx="46">
                  <c:v>a # ¹</c:v>
                </c:pt>
                <c:pt idx="47">
                  <c:v>b ¹</c:v>
                </c:pt>
                <c:pt idx="48">
                  <c:v>c ²</c:v>
                </c:pt>
                <c:pt idx="49">
                  <c:v>c # ²</c:v>
                </c:pt>
                <c:pt idx="50">
                  <c:v>d ²</c:v>
                </c:pt>
                <c:pt idx="51">
                  <c:v>d # ²</c:v>
                </c:pt>
                <c:pt idx="52">
                  <c:v>e ²</c:v>
                </c:pt>
                <c:pt idx="53">
                  <c:v>f ²</c:v>
                </c:pt>
                <c:pt idx="54">
                  <c:v>f # ²</c:v>
                </c:pt>
                <c:pt idx="55">
                  <c:v>g ²</c:v>
                </c:pt>
                <c:pt idx="56">
                  <c:v>g # ²</c:v>
                </c:pt>
                <c:pt idx="57">
                  <c:v>a ²</c:v>
                </c:pt>
                <c:pt idx="58">
                  <c:v>a # ²</c:v>
                </c:pt>
                <c:pt idx="59">
                  <c:v>b ²</c:v>
                </c:pt>
                <c:pt idx="60">
                  <c:v>c ³</c:v>
                </c:pt>
                <c:pt idx="61">
                  <c:v>c # ³</c:v>
                </c:pt>
                <c:pt idx="62">
                  <c:v>d ³</c:v>
                </c:pt>
                <c:pt idx="63">
                  <c:v>d # ³</c:v>
                </c:pt>
                <c:pt idx="64">
                  <c:v>e ³</c:v>
                </c:pt>
                <c:pt idx="65">
                  <c:v>f ³</c:v>
                </c:pt>
                <c:pt idx="66">
                  <c:v>f # ³</c:v>
                </c:pt>
                <c:pt idx="67">
                  <c:v>g ³</c:v>
                </c:pt>
                <c:pt idx="68">
                  <c:v>g #</c:v>
                </c:pt>
                <c:pt idx="69">
                  <c:v>a ³</c:v>
                </c:pt>
                <c:pt idx="70">
                  <c:v>a #</c:v>
                </c:pt>
                <c:pt idx="71">
                  <c:v>b ³</c:v>
                </c:pt>
                <c:pt idx="72">
                  <c:v>c4</c:v>
                </c:pt>
                <c:pt idx="73">
                  <c:v>c #</c:v>
                </c:pt>
                <c:pt idx="74">
                  <c:v>d 4</c:v>
                </c:pt>
                <c:pt idx="75">
                  <c:v>d #</c:v>
                </c:pt>
                <c:pt idx="76">
                  <c:v>e 4</c:v>
                </c:pt>
                <c:pt idx="77">
                  <c:v>f 4</c:v>
                </c:pt>
                <c:pt idx="78">
                  <c:v>f #</c:v>
                </c:pt>
                <c:pt idx="79">
                  <c:v>g 4</c:v>
                </c:pt>
                <c:pt idx="80">
                  <c:v>g #</c:v>
                </c:pt>
                <c:pt idx="81">
                  <c:v>a 4</c:v>
                </c:pt>
                <c:pt idx="82">
                  <c:v>a #</c:v>
                </c:pt>
                <c:pt idx="83">
                  <c:v>b 4</c:v>
                </c:pt>
                <c:pt idx="84">
                  <c:v>c 5</c:v>
                </c:pt>
              </c:strCache>
            </c:strRef>
          </c:cat>
          <c:val>
            <c:numRef>
              <c:f>'STRINGCALC-Piano'!$U$17:$U$89</c:f>
              <c:numCache>
                <c:ptCount val="7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58.362361137371174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</c:numCache>
            </c:numRef>
          </c:val>
          <c:smooth val="0"/>
        </c:ser>
        <c:axId val="27450836"/>
        <c:axId val="45730933"/>
      </c:lineChart>
      <c:catAx>
        <c:axId val="27450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Compass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5730933"/>
        <c:crossesAt val="0"/>
        <c:auto val="0"/>
        <c:lblOffset val="100"/>
        <c:tickLblSkip val="12"/>
        <c:noMultiLvlLbl val="0"/>
      </c:catAx>
      <c:valAx>
        <c:axId val="45730933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Kgf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7450836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5"/>
          <c:y val="0.31825"/>
          <c:w val="0.16775"/>
          <c:h val="0.100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'STRINGCALC-Piano'!$B$9:$L$9</c:f>
        </c:strRef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/>
          </a:pPr>
        </a:p>
      </c:txPr>
    </c:title>
    <c:plotArea>
      <c:layout>
        <c:manualLayout>
          <c:xMode val="edge"/>
          <c:yMode val="edge"/>
          <c:x val="0.03325"/>
          <c:y val="0.124"/>
          <c:w val="0.95775"/>
          <c:h val="0.81325"/>
        </c:manualLayout>
      </c:layout>
      <c:lineChart>
        <c:grouping val="standard"/>
        <c:varyColors val="0"/>
        <c:ser>
          <c:idx val="0"/>
          <c:order val="0"/>
          <c:tx>
            <c:v>Existing string tensions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'STRINGCALC-Piano'!$B$17:$B$101</c:f>
              <c:strCache>
                <c:ptCount val="85"/>
                <c:pt idx="0">
                  <c:v>CC</c:v>
                </c:pt>
                <c:pt idx="1">
                  <c:v>CC #</c:v>
                </c:pt>
                <c:pt idx="2">
                  <c:v>DD</c:v>
                </c:pt>
                <c:pt idx="3">
                  <c:v>DD #</c:v>
                </c:pt>
                <c:pt idx="4">
                  <c:v>EE</c:v>
                </c:pt>
                <c:pt idx="5">
                  <c:v>FF</c:v>
                </c:pt>
                <c:pt idx="6">
                  <c:v>FF #</c:v>
                </c:pt>
                <c:pt idx="7">
                  <c:v>GG</c:v>
                </c:pt>
                <c:pt idx="8">
                  <c:v>GG #</c:v>
                </c:pt>
                <c:pt idx="9">
                  <c:v>AA</c:v>
                </c:pt>
                <c:pt idx="10">
                  <c:v>AA #</c:v>
                </c:pt>
                <c:pt idx="11">
                  <c:v>BB</c:v>
                </c:pt>
                <c:pt idx="12">
                  <c:v>C</c:v>
                </c:pt>
                <c:pt idx="13">
                  <c:v>C #</c:v>
                </c:pt>
                <c:pt idx="14">
                  <c:v>D</c:v>
                </c:pt>
                <c:pt idx="15">
                  <c:v>D #</c:v>
                </c:pt>
                <c:pt idx="16">
                  <c:v>E</c:v>
                </c:pt>
                <c:pt idx="17">
                  <c:v>F</c:v>
                </c:pt>
                <c:pt idx="18">
                  <c:v>F #</c:v>
                </c:pt>
                <c:pt idx="19">
                  <c:v>G</c:v>
                </c:pt>
                <c:pt idx="20">
                  <c:v>G #</c:v>
                </c:pt>
                <c:pt idx="21">
                  <c:v>A</c:v>
                </c:pt>
                <c:pt idx="22">
                  <c:v>A #</c:v>
                </c:pt>
                <c:pt idx="23">
                  <c:v>B</c:v>
                </c:pt>
                <c:pt idx="24">
                  <c:v>c</c:v>
                </c:pt>
                <c:pt idx="25">
                  <c:v>c #</c:v>
                </c:pt>
                <c:pt idx="26">
                  <c:v>d</c:v>
                </c:pt>
                <c:pt idx="27">
                  <c:v>d #</c:v>
                </c:pt>
                <c:pt idx="28">
                  <c:v>e</c:v>
                </c:pt>
                <c:pt idx="29">
                  <c:v>f</c:v>
                </c:pt>
                <c:pt idx="30">
                  <c:v>f #</c:v>
                </c:pt>
                <c:pt idx="31">
                  <c:v>g</c:v>
                </c:pt>
                <c:pt idx="32">
                  <c:v>g #</c:v>
                </c:pt>
                <c:pt idx="33">
                  <c:v>a</c:v>
                </c:pt>
                <c:pt idx="34">
                  <c:v>a #</c:v>
                </c:pt>
                <c:pt idx="35">
                  <c:v>b</c:v>
                </c:pt>
                <c:pt idx="36">
                  <c:v>c ¹</c:v>
                </c:pt>
                <c:pt idx="37">
                  <c:v>c # ¹</c:v>
                </c:pt>
                <c:pt idx="38">
                  <c:v>d ¹</c:v>
                </c:pt>
                <c:pt idx="39">
                  <c:v>d # ¹</c:v>
                </c:pt>
                <c:pt idx="40">
                  <c:v>e ¹</c:v>
                </c:pt>
                <c:pt idx="41">
                  <c:v>f  ¹</c:v>
                </c:pt>
                <c:pt idx="42">
                  <c:v>f # ¹</c:v>
                </c:pt>
                <c:pt idx="43">
                  <c:v>g ¹</c:v>
                </c:pt>
                <c:pt idx="44">
                  <c:v>g # ¹</c:v>
                </c:pt>
                <c:pt idx="45">
                  <c:v>a ¹</c:v>
                </c:pt>
                <c:pt idx="46">
                  <c:v>a # ¹</c:v>
                </c:pt>
                <c:pt idx="47">
                  <c:v>b ¹</c:v>
                </c:pt>
                <c:pt idx="48">
                  <c:v>c ²</c:v>
                </c:pt>
                <c:pt idx="49">
                  <c:v>c # ²</c:v>
                </c:pt>
                <c:pt idx="50">
                  <c:v>d ²</c:v>
                </c:pt>
                <c:pt idx="51">
                  <c:v>d # ²</c:v>
                </c:pt>
                <c:pt idx="52">
                  <c:v>e ²</c:v>
                </c:pt>
                <c:pt idx="53">
                  <c:v>f ²</c:v>
                </c:pt>
                <c:pt idx="54">
                  <c:v>f # ²</c:v>
                </c:pt>
                <c:pt idx="55">
                  <c:v>g ²</c:v>
                </c:pt>
                <c:pt idx="56">
                  <c:v>g # ²</c:v>
                </c:pt>
                <c:pt idx="57">
                  <c:v>a ²</c:v>
                </c:pt>
                <c:pt idx="58">
                  <c:v>a # ²</c:v>
                </c:pt>
                <c:pt idx="59">
                  <c:v>b ²</c:v>
                </c:pt>
                <c:pt idx="60">
                  <c:v>c ³</c:v>
                </c:pt>
                <c:pt idx="61">
                  <c:v>c # ³</c:v>
                </c:pt>
                <c:pt idx="62">
                  <c:v>d ³</c:v>
                </c:pt>
                <c:pt idx="63">
                  <c:v>d # ³</c:v>
                </c:pt>
                <c:pt idx="64">
                  <c:v>e ³</c:v>
                </c:pt>
                <c:pt idx="65">
                  <c:v>f ³</c:v>
                </c:pt>
                <c:pt idx="66">
                  <c:v>f # ³</c:v>
                </c:pt>
                <c:pt idx="67">
                  <c:v>g ³</c:v>
                </c:pt>
                <c:pt idx="68">
                  <c:v>g #</c:v>
                </c:pt>
                <c:pt idx="69">
                  <c:v>a ³</c:v>
                </c:pt>
                <c:pt idx="70">
                  <c:v>a #</c:v>
                </c:pt>
                <c:pt idx="71">
                  <c:v>b ³</c:v>
                </c:pt>
                <c:pt idx="72">
                  <c:v>c4</c:v>
                </c:pt>
                <c:pt idx="73">
                  <c:v>c #</c:v>
                </c:pt>
                <c:pt idx="74">
                  <c:v>d 4</c:v>
                </c:pt>
                <c:pt idx="75">
                  <c:v>d #</c:v>
                </c:pt>
                <c:pt idx="76">
                  <c:v>e 4</c:v>
                </c:pt>
                <c:pt idx="77">
                  <c:v>f 4</c:v>
                </c:pt>
                <c:pt idx="78">
                  <c:v>f #</c:v>
                </c:pt>
                <c:pt idx="79">
                  <c:v>g 4</c:v>
                </c:pt>
                <c:pt idx="80">
                  <c:v>g #</c:v>
                </c:pt>
                <c:pt idx="81">
                  <c:v>a 4</c:v>
                </c:pt>
                <c:pt idx="82">
                  <c:v>a #</c:v>
                </c:pt>
                <c:pt idx="83">
                  <c:v>b 4</c:v>
                </c:pt>
                <c:pt idx="84">
                  <c:v>c 5</c:v>
                </c:pt>
              </c:strCache>
            </c:strRef>
          </c:cat>
          <c:val>
            <c:numRef>
              <c:f>'STRINGCALC-Piano'!$BC$17:$BC$101</c:f>
              <c:numCache>
                <c:ptCount val="8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172.99089274744424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</c:numCache>
            </c:numRef>
          </c:val>
          <c:smooth val="0"/>
        </c:ser>
        <c:marker val="1"/>
        <c:axId val="8925214"/>
        <c:axId val="13218063"/>
      </c:lineChart>
      <c:catAx>
        <c:axId val="8925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Compass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3218063"/>
        <c:crossesAt val="0"/>
        <c:auto val="0"/>
        <c:lblOffset val="100"/>
        <c:tickLblSkip val="12"/>
        <c:noMultiLvlLbl val="0"/>
      </c:catAx>
      <c:valAx>
        <c:axId val="13218063"/>
        <c:scaling>
          <c:orientation val="minMax"/>
          <c:max val="150"/>
          <c:min val="5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Kgf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925214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'STRINGCALC-Piano'!$B$9:$L$9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/>
          </a:pPr>
        </a:p>
      </c:txPr>
    </c:title>
    <c:plotArea>
      <c:layout>
        <c:manualLayout>
          <c:xMode val="edge"/>
          <c:yMode val="edge"/>
          <c:x val="0.033"/>
          <c:y val="0.158"/>
          <c:w val="0.95775"/>
          <c:h val="0.7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'STRINGCALC-Piano'!$Q$10</c:f>
              <c:strCache>
                <c:ptCount val="1"/>
                <c:pt idx="0">
                  <c:v>String material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'STRINGCALC-Piano'!$B$17:$B$101</c:f>
              <c:strCache>
                <c:ptCount val="85"/>
                <c:pt idx="0">
                  <c:v>CC</c:v>
                </c:pt>
                <c:pt idx="1">
                  <c:v>CC #</c:v>
                </c:pt>
                <c:pt idx="2">
                  <c:v>DD</c:v>
                </c:pt>
                <c:pt idx="3">
                  <c:v>DD #</c:v>
                </c:pt>
                <c:pt idx="4">
                  <c:v>EE</c:v>
                </c:pt>
                <c:pt idx="5">
                  <c:v>FF</c:v>
                </c:pt>
                <c:pt idx="6">
                  <c:v>FF #</c:v>
                </c:pt>
                <c:pt idx="7">
                  <c:v>GG</c:v>
                </c:pt>
                <c:pt idx="8">
                  <c:v>GG #</c:v>
                </c:pt>
                <c:pt idx="9">
                  <c:v>AA</c:v>
                </c:pt>
                <c:pt idx="10">
                  <c:v>AA #</c:v>
                </c:pt>
                <c:pt idx="11">
                  <c:v>BB</c:v>
                </c:pt>
                <c:pt idx="12">
                  <c:v>C</c:v>
                </c:pt>
                <c:pt idx="13">
                  <c:v>C #</c:v>
                </c:pt>
                <c:pt idx="14">
                  <c:v>D</c:v>
                </c:pt>
                <c:pt idx="15">
                  <c:v>D #</c:v>
                </c:pt>
                <c:pt idx="16">
                  <c:v>E</c:v>
                </c:pt>
                <c:pt idx="17">
                  <c:v>F</c:v>
                </c:pt>
                <c:pt idx="18">
                  <c:v>F #</c:v>
                </c:pt>
                <c:pt idx="19">
                  <c:v>G</c:v>
                </c:pt>
                <c:pt idx="20">
                  <c:v>G #</c:v>
                </c:pt>
                <c:pt idx="21">
                  <c:v>A</c:v>
                </c:pt>
                <c:pt idx="22">
                  <c:v>A #</c:v>
                </c:pt>
                <c:pt idx="23">
                  <c:v>B</c:v>
                </c:pt>
                <c:pt idx="24">
                  <c:v>c</c:v>
                </c:pt>
                <c:pt idx="25">
                  <c:v>c #</c:v>
                </c:pt>
                <c:pt idx="26">
                  <c:v>d</c:v>
                </c:pt>
                <c:pt idx="27">
                  <c:v>d #</c:v>
                </c:pt>
                <c:pt idx="28">
                  <c:v>e</c:v>
                </c:pt>
                <c:pt idx="29">
                  <c:v>f</c:v>
                </c:pt>
                <c:pt idx="30">
                  <c:v>f #</c:v>
                </c:pt>
                <c:pt idx="31">
                  <c:v>g</c:v>
                </c:pt>
                <c:pt idx="32">
                  <c:v>g #</c:v>
                </c:pt>
                <c:pt idx="33">
                  <c:v>a</c:v>
                </c:pt>
                <c:pt idx="34">
                  <c:v>a #</c:v>
                </c:pt>
                <c:pt idx="35">
                  <c:v>b</c:v>
                </c:pt>
                <c:pt idx="36">
                  <c:v>c ¹</c:v>
                </c:pt>
                <c:pt idx="37">
                  <c:v>c # ¹</c:v>
                </c:pt>
                <c:pt idx="38">
                  <c:v>d ¹</c:v>
                </c:pt>
                <c:pt idx="39">
                  <c:v>d # ¹</c:v>
                </c:pt>
                <c:pt idx="40">
                  <c:v>e ¹</c:v>
                </c:pt>
                <c:pt idx="41">
                  <c:v>f  ¹</c:v>
                </c:pt>
                <c:pt idx="42">
                  <c:v>f # ¹</c:v>
                </c:pt>
                <c:pt idx="43">
                  <c:v>g ¹</c:v>
                </c:pt>
                <c:pt idx="44">
                  <c:v>g # ¹</c:v>
                </c:pt>
                <c:pt idx="45">
                  <c:v>a ¹</c:v>
                </c:pt>
                <c:pt idx="46">
                  <c:v>a # ¹</c:v>
                </c:pt>
                <c:pt idx="47">
                  <c:v>b ¹</c:v>
                </c:pt>
                <c:pt idx="48">
                  <c:v>c ²</c:v>
                </c:pt>
                <c:pt idx="49">
                  <c:v>c # ²</c:v>
                </c:pt>
                <c:pt idx="50">
                  <c:v>d ²</c:v>
                </c:pt>
                <c:pt idx="51">
                  <c:v>d # ²</c:v>
                </c:pt>
                <c:pt idx="52">
                  <c:v>e ²</c:v>
                </c:pt>
                <c:pt idx="53">
                  <c:v>f ²</c:v>
                </c:pt>
                <c:pt idx="54">
                  <c:v>f # ²</c:v>
                </c:pt>
                <c:pt idx="55">
                  <c:v>g ²</c:v>
                </c:pt>
                <c:pt idx="56">
                  <c:v>g # ²</c:v>
                </c:pt>
                <c:pt idx="57">
                  <c:v>a ²</c:v>
                </c:pt>
                <c:pt idx="58">
                  <c:v>a # ²</c:v>
                </c:pt>
                <c:pt idx="59">
                  <c:v>b ²</c:v>
                </c:pt>
                <c:pt idx="60">
                  <c:v>c ³</c:v>
                </c:pt>
                <c:pt idx="61">
                  <c:v>c # ³</c:v>
                </c:pt>
                <c:pt idx="62">
                  <c:v>d ³</c:v>
                </c:pt>
                <c:pt idx="63">
                  <c:v>d # ³</c:v>
                </c:pt>
                <c:pt idx="64">
                  <c:v>e ³</c:v>
                </c:pt>
                <c:pt idx="65">
                  <c:v>f ³</c:v>
                </c:pt>
                <c:pt idx="66">
                  <c:v>f # ³</c:v>
                </c:pt>
                <c:pt idx="67">
                  <c:v>g ³</c:v>
                </c:pt>
                <c:pt idx="68">
                  <c:v>g #</c:v>
                </c:pt>
                <c:pt idx="69">
                  <c:v>a ³</c:v>
                </c:pt>
                <c:pt idx="70">
                  <c:v>a #</c:v>
                </c:pt>
                <c:pt idx="71">
                  <c:v>b ³</c:v>
                </c:pt>
                <c:pt idx="72">
                  <c:v>c4</c:v>
                </c:pt>
                <c:pt idx="73">
                  <c:v>c #</c:v>
                </c:pt>
                <c:pt idx="74">
                  <c:v>d 4</c:v>
                </c:pt>
                <c:pt idx="75">
                  <c:v>d #</c:v>
                </c:pt>
                <c:pt idx="76">
                  <c:v>e 4</c:v>
                </c:pt>
                <c:pt idx="77">
                  <c:v>f 4</c:v>
                </c:pt>
                <c:pt idx="78">
                  <c:v>f #</c:v>
                </c:pt>
                <c:pt idx="79">
                  <c:v>g 4</c:v>
                </c:pt>
                <c:pt idx="80">
                  <c:v>g #</c:v>
                </c:pt>
                <c:pt idx="81">
                  <c:v>a 4</c:v>
                </c:pt>
                <c:pt idx="82">
                  <c:v>a #</c:v>
                </c:pt>
                <c:pt idx="83">
                  <c:v>b 4</c:v>
                </c:pt>
                <c:pt idx="84">
                  <c:v>c 5</c:v>
                </c:pt>
              </c:strCache>
            </c:strRef>
          </c:cat>
          <c:val>
            <c:numRef>
              <c:f>'STRINGCALC-Piano'!$P$17:$P$101</c:f>
              <c:numCache>
                <c:ptCount val="85"/>
                <c:pt idx="8">
                  <c:v>3</c:v>
                </c:pt>
              </c:numCache>
            </c:numRef>
          </c:val>
        </c:ser>
        <c:ser>
          <c:idx val="2"/>
          <c:order val="1"/>
          <c:tx>
            <c:strRef>
              <c:f>'STRINGCALC-Piano'!$Q$11</c:f>
              <c:strCache>
                <c:ptCount val="1"/>
                <c:pt idx="0">
                  <c:v>Rec. max. tension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'STRINGCALC-Piano'!$B$17:$B$101</c:f>
              <c:strCache>
                <c:ptCount val="85"/>
                <c:pt idx="0">
                  <c:v>CC</c:v>
                </c:pt>
                <c:pt idx="1">
                  <c:v>CC #</c:v>
                </c:pt>
                <c:pt idx="2">
                  <c:v>DD</c:v>
                </c:pt>
                <c:pt idx="3">
                  <c:v>DD #</c:v>
                </c:pt>
                <c:pt idx="4">
                  <c:v>EE</c:v>
                </c:pt>
                <c:pt idx="5">
                  <c:v>FF</c:v>
                </c:pt>
                <c:pt idx="6">
                  <c:v>FF #</c:v>
                </c:pt>
                <c:pt idx="7">
                  <c:v>GG</c:v>
                </c:pt>
                <c:pt idx="8">
                  <c:v>GG #</c:v>
                </c:pt>
                <c:pt idx="9">
                  <c:v>AA</c:v>
                </c:pt>
                <c:pt idx="10">
                  <c:v>AA #</c:v>
                </c:pt>
                <c:pt idx="11">
                  <c:v>BB</c:v>
                </c:pt>
                <c:pt idx="12">
                  <c:v>C</c:v>
                </c:pt>
                <c:pt idx="13">
                  <c:v>C #</c:v>
                </c:pt>
                <c:pt idx="14">
                  <c:v>D</c:v>
                </c:pt>
                <c:pt idx="15">
                  <c:v>D #</c:v>
                </c:pt>
                <c:pt idx="16">
                  <c:v>E</c:v>
                </c:pt>
                <c:pt idx="17">
                  <c:v>F</c:v>
                </c:pt>
                <c:pt idx="18">
                  <c:v>F #</c:v>
                </c:pt>
                <c:pt idx="19">
                  <c:v>G</c:v>
                </c:pt>
                <c:pt idx="20">
                  <c:v>G #</c:v>
                </c:pt>
                <c:pt idx="21">
                  <c:v>A</c:v>
                </c:pt>
                <c:pt idx="22">
                  <c:v>A #</c:v>
                </c:pt>
                <c:pt idx="23">
                  <c:v>B</c:v>
                </c:pt>
                <c:pt idx="24">
                  <c:v>c</c:v>
                </c:pt>
                <c:pt idx="25">
                  <c:v>c #</c:v>
                </c:pt>
                <c:pt idx="26">
                  <c:v>d</c:v>
                </c:pt>
                <c:pt idx="27">
                  <c:v>d #</c:v>
                </c:pt>
                <c:pt idx="28">
                  <c:v>e</c:v>
                </c:pt>
                <c:pt idx="29">
                  <c:v>f</c:v>
                </c:pt>
                <c:pt idx="30">
                  <c:v>f #</c:v>
                </c:pt>
                <c:pt idx="31">
                  <c:v>g</c:v>
                </c:pt>
                <c:pt idx="32">
                  <c:v>g #</c:v>
                </c:pt>
                <c:pt idx="33">
                  <c:v>a</c:v>
                </c:pt>
                <c:pt idx="34">
                  <c:v>a #</c:v>
                </c:pt>
                <c:pt idx="35">
                  <c:v>b</c:v>
                </c:pt>
                <c:pt idx="36">
                  <c:v>c ¹</c:v>
                </c:pt>
                <c:pt idx="37">
                  <c:v>c # ¹</c:v>
                </c:pt>
                <c:pt idx="38">
                  <c:v>d ¹</c:v>
                </c:pt>
                <c:pt idx="39">
                  <c:v>d # ¹</c:v>
                </c:pt>
                <c:pt idx="40">
                  <c:v>e ¹</c:v>
                </c:pt>
                <c:pt idx="41">
                  <c:v>f  ¹</c:v>
                </c:pt>
                <c:pt idx="42">
                  <c:v>f # ¹</c:v>
                </c:pt>
                <c:pt idx="43">
                  <c:v>g ¹</c:v>
                </c:pt>
                <c:pt idx="44">
                  <c:v>g # ¹</c:v>
                </c:pt>
                <c:pt idx="45">
                  <c:v>a ¹</c:v>
                </c:pt>
                <c:pt idx="46">
                  <c:v>a # ¹</c:v>
                </c:pt>
                <c:pt idx="47">
                  <c:v>b ¹</c:v>
                </c:pt>
                <c:pt idx="48">
                  <c:v>c ²</c:v>
                </c:pt>
                <c:pt idx="49">
                  <c:v>c # ²</c:v>
                </c:pt>
                <c:pt idx="50">
                  <c:v>d ²</c:v>
                </c:pt>
                <c:pt idx="51">
                  <c:v>d # ²</c:v>
                </c:pt>
                <c:pt idx="52">
                  <c:v>e ²</c:v>
                </c:pt>
                <c:pt idx="53">
                  <c:v>f ²</c:v>
                </c:pt>
                <c:pt idx="54">
                  <c:v>f # ²</c:v>
                </c:pt>
                <c:pt idx="55">
                  <c:v>g ²</c:v>
                </c:pt>
                <c:pt idx="56">
                  <c:v>g # ²</c:v>
                </c:pt>
                <c:pt idx="57">
                  <c:v>a ²</c:v>
                </c:pt>
                <c:pt idx="58">
                  <c:v>a # ²</c:v>
                </c:pt>
                <c:pt idx="59">
                  <c:v>b ²</c:v>
                </c:pt>
                <c:pt idx="60">
                  <c:v>c ³</c:v>
                </c:pt>
                <c:pt idx="61">
                  <c:v>c # ³</c:v>
                </c:pt>
                <c:pt idx="62">
                  <c:v>d ³</c:v>
                </c:pt>
                <c:pt idx="63">
                  <c:v>d # ³</c:v>
                </c:pt>
                <c:pt idx="64">
                  <c:v>e ³</c:v>
                </c:pt>
                <c:pt idx="65">
                  <c:v>f ³</c:v>
                </c:pt>
                <c:pt idx="66">
                  <c:v>f # ³</c:v>
                </c:pt>
                <c:pt idx="67">
                  <c:v>g ³</c:v>
                </c:pt>
                <c:pt idx="68">
                  <c:v>g #</c:v>
                </c:pt>
                <c:pt idx="69">
                  <c:v>a ³</c:v>
                </c:pt>
                <c:pt idx="70">
                  <c:v>a #</c:v>
                </c:pt>
                <c:pt idx="71">
                  <c:v>b ³</c:v>
                </c:pt>
                <c:pt idx="72">
                  <c:v>c4</c:v>
                </c:pt>
                <c:pt idx="73">
                  <c:v>c #</c:v>
                </c:pt>
                <c:pt idx="74">
                  <c:v>d 4</c:v>
                </c:pt>
                <c:pt idx="75">
                  <c:v>d #</c:v>
                </c:pt>
                <c:pt idx="76">
                  <c:v>e 4</c:v>
                </c:pt>
                <c:pt idx="77">
                  <c:v>f 4</c:v>
                </c:pt>
                <c:pt idx="78">
                  <c:v>f #</c:v>
                </c:pt>
                <c:pt idx="79">
                  <c:v>g 4</c:v>
                </c:pt>
                <c:pt idx="80">
                  <c:v>g #</c:v>
                </c:pt>
                <c:pt idx="81">
                  <c:v>a 4</c:v>
                </c:pt>
                <c:pt idx="82">
                  <c:v>a #</c:v>
                </c:pt>
                <c:pt idx="83">
                  <c:v>b 4</c:v>
                </c:pt>
                <c:pt idx="84">
                  <c:v>c 5</c:v>
                </c:pt>
              </c:strCache>
            </c:strRef>
          </c:cat>
          <c:val>
            <c:numRef>
              <c:f>'STRINGCALC-Piano'!$X$17:$X$101</c:f>
              <c:numCache>
                <c:ptCount val="8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</c:numCache>
            </c:numRef>
          </c:val>
        </c:ser>
        <c:gapWidth val="50"/>
        <c:axId val="51853704"/>
        <c:axId val="64030153"/>
      </c:barChart>
      <c:lineChart>
        <c:grouping val="standard"/>
        <c:varyColors val="0"/>
        <c:ser>
          <c:idx val="0"/>
          <c:order val="2"/>
          <c:tx>
            <c:strRef>
              <c:f>'STRINGCALC-Piano'!$Q$12</c:f>
              <c:strCache>
                <c:ptCount val="1"/>
                <c:pt idx="0">
                  <c:v>Calculated tension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'STRINGCALC-Piano'!$B$17:$B$101</c:f>
              <c:strCache>
                <c:ptCount val="85"/>
                <c:pt idx="0">
                  <c:v>CC</c:v>
                </c:pt>
                <c:pt idx="1">
                  <c:v>CC #</c:v>
                </c:pt>
                <c:pt idx="2">
                  <c:v>DD</c:v>
                </c:pt>
                <c:pt idx="3">
                  <c:v>DD #</c:v>
                </c:pt>
                <c:pt idx="4">
                  <c:v>EE</c:v>
                </c:pt>
                <c:pt idx="5">
                  <c:v>FF</c:v>
                </c:pt>
                <c:pt idx="6">
                  <c:v>FF #</c:v>
                </c:pt>
                <c:pt idx="7">
                  <c:v>GG</c:v>
                </c:pt>
                <c:pt idx="8">
                  <c:v>GG #</c:v>
                </c:pt>
                <c:pt idx="9">
                  <c:v>AA</c:v>
                </c:pt>
                <c:pt idx="10">
                  <c:v>AA #</c:v>
                </c:pt>
                <c:pt idx="11">
                  <c:v>BB</c:v>
                </c:pt>
                <c:pt idx="12">
                  <c:v>C</c:v>
                </c:pt>
                <c:pt idx="13">
                  <c:v>C #</c:v>
                </c:pt>
                <c:pt idx="14">
                  <c:v>D</c:v>
                </c:pt>
                <c:pt idx="15">
                  <c:v>D #</c:v>
                </c:pt>
                <c:pt idx="16">
                  <c:v>E</c:v>
                </c:pt>
                <c:pt idx="17">
                  <c:v>F</c:v>
                </c:pt>
                <c:pt idx="18">
                  <c:v>F #</c:v>
                </c:pt>
                <c:pt idx="19">
                  <c:v>G</c:v>
                </c:pt>
                <c:pt idx="20">
                  <c:v>G #</c:v>
                </c:pt>
                <c:pt idx="21">
                  <c:v>A</c:v>
                </c:pt>
                <c:pt idx="22">
                  <c:v>A #</c:v>
                </c:pt>
                <c:pt idx="23">
                  <c:v>B</c:v>
                </c:pt>
                <c:pt idx="24">
                  <c:v>c</c:v>
                </c:pt>
                <c:pt idx="25">
                  <c:v>c #</c:v>
                </c:pt>
                <c:pt idx="26">
                  <c:v>d</c:v>
                </c:pt>
                <c:pt idx="27">
                  <c:v>d #</c:v>
                </c:pt>
                <c:pt idx="28">
                  <c:v>e</c:v>
                </c:pt>
                <c:pt idx="29">
                  <c:v>f</c:v>
                </c:pt>
                <c:pt idx="30">
                  <c:v>f #</c:v>
                </c:pt>
                <c:pt idx="31">
                  <c:v>g</c:v>
                </c:pt>
                <c:pt idx="32">
                  <c:v>g #</c:v>
                </c:pt>
                <c:pt idx="33">
                  <c:v>a</c:v>
                </c:pt>
                <c:pt idx="34">
                  <c:v>a #</c:v>
                </c:pt>
                <c:pt idx="35">
                  <c:v>b</c:v>
                </c:pt>
                <c:pt idx="36">
                  <c:v>c ¹</c:v>
                </c:pt>
                <c:pt idx="37">
                  <c:v>c # ¹</c:v>
                </c:pt>
                <c:pt idx="38">
                  <c:v>d ¹</c:v>
                </c:pt>
                <c:pt idx="39">
                  <c:v>d # ¹</c:v>
                </c:pt>
                <c:pt idx="40">
                  <c:v>e ¹</c:v>
                </c:pt>
                <c:pt idx="41">
                  <c:v>f  ¹</c:v>
                </c:pt>
                <c:pt idx="42">
                  <c:v>f # ¹</c:v>
                </c:pt>
                <c:pt idx="43">
                  <c:v>g ¹</c:v>
                </c:pt>
                <c:pt idx="44">
                  <c:v>g # ¹</c:v>
                </c:pt>
                <c:pt idx="45">
                  <c:v>a ¹</c:v>
                </c:pt>
                <c:pt idx="46">
                  <c:v>a # ¹</c:v>
                </c:pt>
                <c:pt idx="47">
                  <c:v>b ¹</c:v>
                </c:pt>
                <c:pt idx="48">
                  <c:v>c ²</c:v>
                </c:pt>
                <c:pt idx="49">
                  <c:v>c # ²</c:v>
                </c:pt>
                <c:pt idx="50">
                  <c:v>d ²</c:v>
                </c:pt>
                <c:pt idx="51">
                  <c:v>d # ²</c:v>
                </c:pt>
                <c:pt idx="52">
                  <c:v>e ²</c:v>
                </c:pt>
                <c:pt idx="53">
                  <c:v>f ²</c:v>
                </c:pt>
                <c:pt idx="54">
                  <c:v>f # ²</c:v>
                </c:pt>
                <c:pt idx="55">
                  <c:v>g ²</c:v>
                </c:pt>
                <c:pt idx="56">
                  <c:v>g # ²</c:v>
                </c:pt>
                <c:pt idx="57">
                  <c:v>a ²</c:v>
                </c:pt>
                <c:pt idx="58">
                  <c:v>a # ²</c:v>
                </c:pt>
                <c:pt idx="59">
                  <c:v>b ²</c:v>
                </c:pt>
                <c:pt idx="60">
                  <c:v>c ³</c:v>
                </c:pt>
                <c:pt idx="61">
                  <c:v>c # ³</c:v>
                </c:pt>
                <c:pt idx="62">
                  <c:v>d ³</c:v>
                </c:pt>
                <c:pt idx="63">
                  <c:v>d # ³</c:v>
                </c:pt>
                <c:pt idx="64">
                  <c:v>e ³</c:v>
                </c:pt>
                <c:pt idx="65">
                  <c:v>f ³</c:v>
                </c:pt>
                <c:pt idx="66">
                  <c:v>f # ³</c:v>
                </c:pt>
                <c:pt idx="67">
                  <c:v>g ³</c:v>
                </c:pt>
                <c:pt idx="68">
                  <c:v>g #</c:v>
                </c:pt>
                <c:pt idx="69">
                  <c:v>a ³</c:v>
                </c:pt>
                <c:pt idx="70">
                  <c:v>a #</c:v>
                </c:pt>
                <c:pt idx="71">
                  <c:v>b ³</c:v>
                </c:pt>
                <c:pt idx="72">
                  <c:v>c4</c:v>
                </c:pt>
                <c:pt idx="73">
                  <c:v>c #</c:v>
                </c:pt>
                <c:pt idx="74">
                  <c:v>d 4</c:v>
                </c:pt>
                <c:pt idx="75">
                  <c:v>d #</c:v>
                </c:pt>
                <c:pt idx="76">
                  <c:v>e 4</c:v>
                </c:pt>
                <c:pt idx="77">
                  <c:v>f 4</c:v>
                </c:pt>
                <c:pt idx="78">
                  <c:v>f #</c:v>
                </c:pt>
                <c:pt idx="79">
                  <c:v>g 4</c:v>
                </c:pt>
                <c:pt idx="80">
                  <c:v>g #</c:v>
                </c:pt>
                <c:pt idx="81">
                  <c:v>a 4</c:v>
                </c:pt>
                <c:pt idx="82">
                  <c:v>a #</c:v>
                </c:pt>
                <c:pt idx="83">
                  <c:v>b 4</c:v>
                </c:pt>
                <c:pt idx="84">
                  <c:v>c 5</c:v>
                </c:pt>
              </c:strCache>
            </c:strRef>
          </c:cat>
          <c:val>
            <c:numRef>
              <c:f>'STRINGCALC-Piano'!$U$17:$U$89</c:f>
              <c:numCache>
                <c:ptCount val="7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58.362361137371174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</c:numCache>
            </c:numRef>
          </c:val>
          <c:smooth val="0"/>
        </c:ser>
        <c:axId val="51853704"/>
        <c:axId val="64030153"/>
      </c:lineChart>
      <c:catAx>
        <c:axId val="51853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Compass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4030153"/>
        <c:crossesAt val="0"/>
        <c:auto val="0"/>
        <c:lblOffset val="100"/>
        <c:tickLblSkip val="12"/>
        <c:noMultiLvlLbl val="0"/>
      </c:catAx>
      <c:valAx>
        <c:axId val="64030153"/>
        <c:scaling>
          <c:orientation val="minMax"/>
          <c:max val="15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Kgf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1853704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5"/>
          <c:y val="0.31825"/>
          <c:w val="0.16775"/>
          <c:h val="0.100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'STRINGCALC-Piano'!$B$9:$L$9</c:f>
        </c:strRef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/>
          </a:pPr>
        </a:p>
      </c:txPr>
    </c:title>
    <c:plotArea>
      <c:layout>
        <c:manualLayout>
          <c:xMode val="edge"/>
          <c:yMode val="edge"/>
          <c:x val="0.03325"/>
          <c:y val="0.124"/>
          <c:w val="0.95775"/>
          <c:h val="0.81325"/>
        </c:manualLayout>
      </c:layout>
      <c:lineChart>
        <c:grouping val="standard"/>
        <c:varyColors val="0"/>
        <c:ser>
          <c:idx val="0"/>
          <c:order val="0"/>
          <c:tx>
            <c:v>Existing string tensions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'STRINGCALC-Piano'!$B$17:$B$101</c:f>
              <c:strCache>
                <c:ptCount val="85"/>
                <c:pt idx="0">
                  <c:v>CC</c:v>
                </c:pt>
                <c:pt idx="1">
                  <c:v>CC #</c:v>
                </c:pt>
                <c:pt idx="2">
                  <c:v>DD</c:v>
                </c:pt>
                <c:pt idx="3">
                  <c:v>DD #</c:v>
                </c:pt>
                <c:pt idx="4">
                  <c:v>EE</c:v>
                </c:pt>
                <c:pt idx="5">
                  <c:v>FF</c:v>
                </c:pt>
                <c:pt idx="6">
                  <c:v>FF #</c:v>
                </c:pt>
                <c:pt idx="7">
                  <c:v>GG</c:v>
                </c:pt>
                <c:pt idx="8">
                  <c:v>GG #</c:v>
                </c:pt>
                <c:pt idx="9">
                  <c:v>AA</c:v>
                </c:pt>
                <c:pt idx="10">
                  <c:v>AA #</c:v>
                </c:pt>
                <c:pt idx="11">
                  <c:v>BB</c:v>
                </c:pt>
                <c:pt idx="12">
                  <c:v>C</c:v>
                </c:pt>
                <c:pt idx="13">
                  <c:v>C #</c:v>
                </c:pt>
                <c:pt idx="14">
                  <c:v>D</c:v>
                </c:pt>
                <c:pt idx="15">
                  <c:v>D #</c:v>
                </c:pt>
                <c:pt idx="16">
                  <c:v>E</c:v>
                </c:pt>
                <c:pt idx="17">
                  <c:v>F</c:v>
                </c:pt>
                <c:pt idx="18">
                  <c:v>F #</c:v>
                </c:pt>
                <c:pt idx="19">
                  <c:v>G</c:v>
                </c:pt>
                <c:pt idx="20">
                  <c:v>G #</c:v>
                </c:pt>
                <c:pt idx="21">
                  <c:v>A</c:v>
                </c:pt>
                <c:pt idx="22">
                  <c:v>A #</c:v>
                </c:pt>
                <c:pt idx="23">
                  <c:v>B</c:v>
                </c:pt>
                <c:pt idx="24">
                  <c:v>c</c:v>
                </c:pt>
                <c:pt idx="25">
                  <c:v>c #</c:v>
                </c:pt>
                <c:pt idx="26">
                  <c:v>d</c:v>
                </c:pt>
                <c:pt idx="27">
                  <c:v>d #</c:v>
                </c:pt>
                <c:pt idx="28">
                  <c:v>e</c:v>
                </c:pt>
                <c:pt idx="29">
                  <c:v>f</c:v>
                </c:pt>
                <c:pt idx="30">
                  <c:v>f #</c:v>
                </c:pt>
                <c:pt idx="31">
                  <c:v>g</c:v>
                </c:pt>
                <c:pt idx="32">
                  <c:v>g #</c:v>
                </c:pt>
                <c:pt idx="33">
                  <c:v>a</c:v>
                </c:pt>
                <c:pt idx="34">
                  <c:v>a #</c:v>
                </c:pt>
                <c:pt idx="35">
                  <c:v>b</c:v>
                </c:pt>
                <c:pt idx="36">
                  <c:v>c ¹</c:v>
                </c:pt>
                <c:pt idx="37">
                  <c:v>c # ¹</c:v>
                </c:pt>
                <c:pt idx="38">
                  <c:v>d ¹</c:v>
                </c:pt>
                <c:pt idx="39">
                  <c:v>d # ¹</c:v>
                </c:pt>
                <c:pt idx="40">
                  <c:v>e ¹</c:v>
                </c:pt>
                <c:pt idx="41">
                  <c:v>f  ¹</c:v>
                </c:pt>
                <c:pt idx="42">
                  <c:v>f # ¹</c:v>
                </c:pt>
                <c:pt idx="43">
                  <c:v>g ¹</c:v>
                </c:pt>
                <c:pt idx="44">
                  <c:v>g # ¹</c:v>
                </c:pt>
                <c:pt idx="45">
                  <c:v>a ¹</c:v>
                </c:pt>
                <c:pt idx="46">
                  <c:v>a # ¹</c:v>
                </c:pt>
                <c:pt idx="47">
                  <c:v>b ¹</c:v>
                </c:pt>
                <c:pt idx="48">
                  <c:v>c ²</c:v>
                </c:pt>
                <c:pt idx="49">
                  <c:v>c # ²</c:v>
                </c:pt>
                <c:pt idx="50">
                  <c:v>d ²</c:v>
                </c:pt>
                <c:pt idx="51">
                  <c:v>d # ²</c:v>
                </c:pt>
                <c:pt idx="52">
                  <c:v>e ²</c:v>
                </c:pt>
                <c:pt idx="53">
                  <c:v>f ²</c:v>
                </c:pt>
                <c:pt idx="54">
                  <c:v>f # ²</c:v>
                </c:pt>
                <c:pt idx="55">
                  <c:v>g ²</c:v>
                </c:pt>
                <c:pt idx="56">
                  <c:v>g # ²</c:v>
                </c:pt>
                <c:pt idx="57">
                  <c:v>a ²</c:v>
                </c:pt>
                <c:pt idx="58">
                  <c:v>a # ²</c:v>
                </c:pt>
                <c:pt idx="59">
                  <c:v>b ²</c:v>
                </c:pt>
                <c:pt idx="60">
                  <c:v>c ³</c:v>
                </c:pt>
                <c:pt idx="61">
                  <c:v>c # ³</c:v>
                </c:pt>
                <c:pt idx="62">
                  <c:v>d ³</c:v>
                </c:pt>
                <c:pt idx="63">
                  <c:v>d # ³</c:v>
                </c:pt>
                <c:pt idx="64">
                  <c:v>e ³</c:v>
                </c:pt>
                <c:pt idx="65">
                  <c:v>f ³</c:v>
                </c:pt>
                <c:pt idx="66">
                  <c:v>f # ³</c:v>
                </c:pt>
                <c:pt idx="67">
                  <c:v>g ³</c:v>
                </c:pt>
                <c:pt idx="68">
                  <c:v>g #</c:v>
                </c:pt>
                <c:pt idx="69">
                  <c:v>a ³</c:v>
                </c:pt>
                <c:pt idx="70">
                  <c:v>a #</c:v>
                </c:pt>
                <c:pt idx="71">
                  <c:v>b ³</c:v>
                </c:pt>
                <c:pt idx="72">
                  <c:v>c4</c:v>
                </c:pt>
                <c:pt idx="73">
                  <c:v>c #</c:v>
                </c:pt>
                <c:pt idx="74">
                  <c:v>d 4</c:v>
                </c:pt>
                <c:pt idx="75">
                  <c:v>d #</c:v>
                </c:pt>
                <c:pt idx="76">
                  <c:v>e 4</c:v>
                </c:pt>
                <c:pt idx="77">
                  <c:v>f 4</c:v>
                </c:pt>
                <c:pt idx="78">
                  <c:v>f #</c:v>
                </c:pt>
                <c:pt idx="79">
                  <c:v>g 4</c:v>
                </c:pt>
                <c:pt idx="80">
                  <c:v>g #</c:v>
                </c:pt>
                <c:pt idx="81">
                  <c:v>a 4</c:v>
                </c:pt>
                <c:pt idx="82">
                  <c:v>a #</c:v>
                </c:pt>
                <c:pt idx="83">
                  <c:v>b 4</c:v>
                </c:pt>
                <c:pt idx="84">
                  <c:v>c 5</c:v>
                </c:pt>
              </c:strCache>
            </c:strRef>
          </c:cat>
          <c:val>
            <c:numRef>
              <c:f>'STRINGCALC-Piano'!$BC$17:$BC$101</c:f>
              <c:numCache>
                <c:ptCount val="8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116.72472227474235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</c:numCache>
            </c:numRef>
          </c:val>
          <c:smooth val="0"/>
        </c:ser>
        <c:marker val="1"/>
        <c:axId val="39400466"/>
        <c:axId val="19059875"/>
      </c:lineChart>
      <c:catAx>
        <c:axId val="39400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Compass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9059875"/>
        <c:crossesAt val="0"/>
        <c:auto val="0"/>
        <c:lblOffset val="100"/>
        <c:tickLblSkip val="12"/>
        <c:noMultiLvlLbl val="0"/>
      </c:catAx>
      <c:valAx>
        <c:axId val="19059875"/>
        <c:scaling>
          <c:orientation val="minMax"/>
          <c:max val="18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Kgf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400466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'STRINGCALC-Piano'!$B$9:$L$9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/>
          </a:pPr>
        </a:p>
      </c:txPr>
    </c:title>
    <c:plotArea>
      <c:layout>
        <c:manualLayout>
          <c:xMode val="edge"/>
          <c:yMode val="edge"/>
          <c:x val="0.033"/>
          <c:y val="0.158"/>
          <c:w val="0.95775"/>
          <c:h val="0.7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'STRINGCALC-Piano'!$Q$10</c:f>
              <c:strCache>
                <c:ptCount val="1"/>
                <c:pt idx="0">
                  <c:v>String material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'STRINGCALC-Piano'!$B$17:$B$101</c:f>
              <c:strCache>
                <c:ptCount val="85"/>
                <c:pt idx="0">
                  <c:v>CC</c:v>
                </c:pt>
                <c:pt idx="1">
                  <c:v>CC #</c:v>
                </c:pt>
                <c:pt idx="2">
                  <c:v>DD</c:v>
                </c:pt>
                <c:pt idx="3">
                  <c:v>DD #</c:v>
                </c:pt>
                <c:pt idx="4">
                  <c:v>EE</c:v>
                </c:pt>
                <c:pt idx="5">
                  <c:v>FF</c:v>
                </c:pt>
                <c:pt idx="6">
                  <c:v>FF #</c:v>
                </c:pt>
                <c:pt idx="7">
                  <c:v>GG</c:v>
                </c:pt>
                <c:pt idx="8">
                  <c:v>GG #</c:v>
                </c:pt>
                <c:pt idx="9">
                  <c:v>AA</c:v>
                </c:pt>
                <c:pt idx="10">
                  <c:v>AA #</c:v>
                </c:pt>
                <c:pt idx="11">
                  <c:v>BB</c:v>
                </c:pt>
                <c:pt idx="12">
                  <c:v>C</c:v>
                </c:pt>
                <c:pt idx="13">
                  <c:v>C #</c:v>
                </c:pt>
                <c:pt idx="14">
                  <c:v>D</c:v>
                </c:pt>
                <c:pt idx="15">
                  <c:v>D #</c:v>
                </c:pt>
                <c:pt idx="16">
                  <c:v>E</c:v>
                </c:pt>
                <c:pt idx="17">
                  <c:v>F</c:v>
                </c:pt>
                <c:pt idx="18">
                  <c:v>F #</c:v>
                </c:pt>
                <c:pt idx="19">
                  <c:v>G</c:v>
                </c:pt>
                <c:pt idx="20">
                  <c:v>G #</c:v>
                </c:pt>
                <c:pt idx="21">
                  <c:v>A</c:v>
                </c:pt>
                <c:pt idx="22">
                  <c:v>A #</c:v>
                </c:pt>
                <c:pt idx="23">
                  <c:v>B</c:v>
                </c:pt>
                <c:pt idx="24">
                  <c:v>c</c:v>
                </c:pt>
                <c:pt idx="25">
                  <c:v>c #</c:v>
                </c:pt>
                <c:pt idx="26">
                  <c:v>d</c:v>
                </c:pt>
                <c:pt idx="27">
                  <c:v>d #</c:v>
                </c:pt>
                <c:pt idx="28">
                  <c:v>e</c:v>
                </c:pt>
                <c:pt idx="29">
                  <c:v>f</c:v>
                </c:pt>
                <c:pt idx="30">
                  <c:v>f #</c:v>
                </c:pt>
                <c:pt idx="31">
                  <c:v>g</c:v>
                </c:pt>
                <c:pt idx="32">
                  <c:v>g #</c:v>
                </c:pt>
                <c:pt idx="33">
                  <c:v>a</c:v>
                </c:pt>
                <c:pt idx="34">
                  <c:v>a #</c:v>
                </c:pt>
                <c:pt idx="35">
                  <c:v>b</c:v>
                </c:pt>
                <c:pt idx="36">
                  <c:v>c ¹</c:v>
                </c:pt>
                <c:pt idx="37">
                  <c:v>c # ¹</c:v>
                </c:pt>
                <c:pt idx="38">
                  <c:v>d ¹</c:v>
                </c:pt>
                <c:pt idx="39">
                  <c:v>d # ¹</c:v>
                </c:pt>
                <c:pt idx="40">
                  <c:v>e ¹</c:v>
                </c:pt>
                <c:pt idx="41">
                  <c:v>f  ¹</c:v>
                </c:pt>
                <c:pt idx="42">
                  <c:v>f # ¹</c:v>
                </c:pt>
                <c:pt idx="43">
                  <c:v>g ¹</c:v>
                </c:pt>
                <c:pt idx="44">
                  <c:v>g # ¹</c:v>
                </c:pt>
                <c:pt idx="45">
                  <c:v>a ¹</c:v>
                </c:pt>
                <c:pt idx="46">
                  <c:v>a # ¹</c:v>
                </c:pt>
                <c:pt idx="47">
                  <c:v>b ¹</c:v>
                </c:pt>
                <c:pt idx="48">
                  <c:v>c ²</c:v>
                </c:pt>
                <c:pt idx="49">
                  <c:v>c # ²</c:v>
                </c:pt>
                <c:pt idx="50">
                  <c:v>d ²</c:v>
                </c:pt>
                <c:pt idx="51">
                  <c:v>d # ²</c:v>
                </c:pt>
                <c:pt idx="52">
                  <c:v>e ²</c:v>
                </c:pt>
                <c:pt idx="53">
                  <c:v>f ²</c:v>
                </c:pt>
                <c:pt idx="54">
                  <c:v>f # ²</c:v>
                </c:pt>
                <c:pt idx="55">
                  <c:v>g ²</c:v>
                </c:pt>
                <c:pt idx="56">
                  <c:v>g # ²</c:v>
                </c:pt>
                <c:pt idx="57">
                  <c:v>a ²</c:v>
                </c:pt>
                <c:pt idx="58">
                  <c:v>a # ²</c:v>
                </c:pt>
                <c:pt idx="59">
                  <c:v>b ²</c:v>
                </c:pt>
                <c:pt idx="60">
                  <c:v>c ³</c:v>
                </c:pt>
                <c:pt idx="61">
                  <c:v>c # ³</c:v>
                </c:pt>
                <c:pt idx="62">
                  <c:v>d ³</c:v>
                </c:pt>
                <c:pt idx="63">
                  <c:v>d # ³</c:v>
                </c:pt>
                <c:pt idx="64">
                  <c:v>e ³</c:v>
                </c:pt>
                <c:pt idx="65">
                  <c:v>f ³</c:v>
                </c:pt>
                <c:pt idx="66">
                  <c:v>f # ³</c:v>
                </c:pt>
                <c:pt idx="67">
                  <c:v>g ³</c:v>
                </c:pt>
                <c:pt idx="68">
                  <c:v>g #</c:v>
                </c:pt>
                <c:pt idx="69">
                  <c:v>a ³</c:v>
                </c:pt>
                <c:pt idx="70">
                  <c:v>a #</c:v>
                </c:pt>
                <c:pt idx="71">
                  <c:v>b ³</c:v>
                </c:pt>
                <c:pt idx="72">
                  <c:v>c4</c:v>
                </c:pt>
                <c:pt idx="73">
                  <c:v>c #</c:v>
                </c:pt>
                <c:pt idx="74">
                  <c:v>d 4</c:v>
                </c:pt>
                <c:pt idx="75">
                  <c:v>d #</c:v>
                </c:pt>
                <c:pt idx="76">
                  <c:v>e 4</c:v>
                </c:pt>
                <c:pt idx="77">
                  <c:v>f 4</c:v>
                </c:pt>
                <c:pt idx="78">
                  <c:v>f #</c:v>
                </c:pt>
                <c:pt idx="79">
                  <c:v>g 4</c:v>
                </c:pt>
                <c:pt idx="80">
                  <c:v>g #</c:v>
                </c:pt>
                <c:pt idx="81">
                  <c:v>a 4</c:v>
                </c:pt>
                <c:pt idx="82">
                  <c:v>a #</c:v>
                </c:pt>
                <c:pt idx="83">
                  <c:v>b 4</c:v>
                </c:pt>
                <c:pt idx="84">
                  <c:v>c 5</c:v>
                </c:pt>
              </c:strCache>
            </c:strRef>
          </c:cat>
          <c:val>
            <c:numRef>
              <c:f>'STRINGCALC-Piano'!$P$17:$P$101</c:f>
              <c:numCache>
                <c:ptCount val="85"/>
                <c:pt idx="8">
                  <c:v>3</c:v>
                </c:pt>
              </c:numCache>
            </c:numRef>
          </c:val>
        </c:ser>
        <c:ser>
          <c:idx val="2"/>
          <c:order val="1"/>
          <c:tx>
            <c:strRef>
              <c:f>'STRINGCALC-Piano'!$Q$11</c:f>
              <c:strCache>
                <c:ptCount val="1"/>
                <c:pt idx="0">
                  <c:v>Rec. max. tension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'STRINGCALC-Piano'!$B$17:$B$101</c:f>
              <c:strCache>
                <c:ptCount val="85"/>
                <c:pt idx="0">
                  <c:v>CC</c:v>
                </c:pt>
                <c:pt idx="1">
                  <c:v>CC #</c:v>
                </c:pt>
                <c:pt idx="2">
                  <c:v>DD</c:v>
                </c:pt>
                <c:pt idx="3">
                  <c:v>DD #</c:v>
                </c:pt>
                <c:pt idx="4">
                  <c:v>EE</c:v>
                </c:pt>
                <c:pt idx="5">
                  <c:v>FF</c:v>
                </c:pt>
                <c:pt idx="6">
                  <c:v>FF #</c:v>
                </c:pt>
                <c:pt idx="7">
                  <c:v>GG</c:v>
                </c:pt>
                <c:pt idx="8">
                  <c:v>GG #</c:v>
                </c:pt>
                <c:pt idx="9">
                  <c:v>AA</c:v>
                </c:pt>
                <c:pt idx="10">
                  <c:v>AA #</c:v>
                </c:pt>
                <c:pt idx="11">
                  <c:v>BB</c:v>
                </c:pt>
                <c:pt idx="12">
                  <c:v>C</c:v>
                </c:pt>
                <c:pt idx="13">
                  <c:v>C #</c:v>
                </c:pt>
                <c:pt idx="14">
                  <c:v>D</c:v>
                </c:pt>
                <c:pt idx="15">
                  <c:v>D #</c:v>
                </c:pt>
                <c:pt idx="16">
                  <c:v>E</c:v>
                </c:pt>
                <c:pt idx="17">
                  <c:v>F</c:v>
                </c:pt>
                <c:pt idx="18">
                  <c:v>F #</c:v>
                </c:pt>
                <c:pt idx="19">
                  <c:v>G</c:v>
                </c:pt>
                <c:pt idx="20">
                  <c:v>G #</c:v>
                </c:pt>
                <c:pt idx="21">
                  <c:v>A</c:v>
                </c:pt>
                <c:pt idx="22">
                  <c:v>A #</c:v>
                </c:pt>
                <c:pt idx="23">
                  <c:v>B</c:v>
                </c:pt>
                <c:pt idx="24">
                  <c:v>c</c:v>
                </c:pt>
                <c:pt idx="25">
                  <c:v>c #</c:v>
                </c:pt>
                <c:pt idx="26">
                  <c:v>d</c:v>
                </c:pt>
                <c:pt idx="27">
                  <c:v>d #</c:v>
                </c:pt>
                <c:pt idx="28">
                  <c:v>e</c:v>
                </c:pt>
                <c:pt idx="29">
                  <c:v>f</c:v>
                </c:pt>
                <c:pt idx="30">
                  <c:v>f #</c:v>
                </c:pt>
                <c:pt idx="31">
                  <c:v>g</c:v>
                </c:pt>
                <c:pt idx="32">
                  <c:v>g #</c:v>
                </c:pt>
                <c:pt idx="33">
                  <c:v>a</c:v>
                </c:pt>
                <c:pt idx="34">
                  <c:v>a #</c:v>
                </c:pt>
                <c:pt idx="35">
                  <c:v>b</c:v>
                </c:pt>
                <c:pt idx="36">
                  <c:v>c ¹</c:v>
                </c:pt>
                <c:pt idx="37">
                  <c:v>c # ¹</c:v>
                </c:pt>
                <c:pt idx="38">
                  <c:v>d ¹</c:v>
                </c:pt>
                <c:pt idx="39">
                  <c:v>d # ¹</c:v>
                </c:pt>
                <c:pt idx="40">
                  <c:v>e ¹</c:v>
                </c:pt>
                <c:pt idx="41">
                  <c:v>f  ¹</c:v>
                </c:pt>
                <c:pt idx="42">
                  <c:v>f # ¹</c:v>
                </c:pt>
                <c:pt idx="43">
                  <c:v>g ¹</c:v>
                </c:pt>
                <c:pt idx="44">
                  <c:v>g # ¹</c:v>
                </c:pt>
                <c:pt idx="45">
                  <c:v>a ¹</c:v>
                </c:pt>
                <c:pt idx="46">
                  <c:v>a # ¹</c:v>
                </c:pt>
                <c:pt idx="47">
                  <c:v>b ¹</c:v>
                </c:pt>
                <c:pt idx="48">
                  <c:v>c ²</c:v>
                </c:pt>
                <c:pt idx="49">
                  <c:v>c # ²</c:v>
                </c:pt>
                <c:pt idx="50">
                  <c:v>d ²</c:v>
                </c:pt>
                <c:pt idx="51">
                  <c:v>d # ²</c:v>
                </c:pt>
                <c:pt idx="52">
                  <c:v>e ²</c:v>
                </c:pt>
                <c:pt idx="53">
                  <c:v>f ²</c:v>
                </c:pt>
                <c:pt idx="54">
                  <c:v>f # ²</c:v>
                </c:pt>
                <c:pt idx="55">
                  <c:v>g ²</c:v>
                </c:pt>
                <c:pt idx="56">
                  <c:v>g # ²</c:v>
                </c:pt>
                <c:pt idx="57">
                  <c:v>a ²</c:v>
                </c:pt>
                <c:pt idx="58">
                  <c:v>a # ²</c:v>
                </c:pt>
                <c:pt idx="59">
                  <c:v>b ²</c:v>
                </c:pt>
                <c:pt idx="60">
                  <c:v>c ³</c:v>
                </c:pt>
                <c:pt idx="61">
                  <c:v>c # ³</c:v>
                </c:pt>
                <c:pt idx="62">
                  <c:v>d ³</c:v>
                </c:pt>
                <c:pt idx="63">
                  <c:v>d # ³</c:v>
                </c:pt>
                <c:pt idx="64">
                  <c:v>e ³</c:v>
                </c:pt>
                <c:pt idx="65">
                  <c:v>f ³</c:v>
                </c:pt>
                <c:pt idx="66">
                  <c:v>f # ³</c:v>
                </c:pt>
                <c:pt idx="67">
                  <c:v>g ³</c:v>
                </c:pt>
                <c:pt idx="68">
                  <c:v>g #</c:v>
                </c:pt>
                <c:pt idx="69">
                  <c:v>a ³</c:v>
                </c:pt>
                <c:pt idx="70">
                  <c:v>a #</c:v>
                </c:pt>
                <c:pt idx="71">
                  <c:v>b ³</c:v>
                </c:pt>
                <c:pt idx="72">
                  <c:v>c4</c:v>
                </c:pt>
                <c:pt idx="73">
                  <c:v>c #</c:v>
                </c:pt>
                <c:pt idx="74">
                  <c:v>d 4</c:v>
                </c:pt>
                <c:pt idx="75">
                  <c:v>d #</c:v>
                </c:pt>
                <c:pt idx="76">
                  <c:v>e 4</c:v>
                </c:pt>
                <c:pt idx="77">
                  <c:v>f 4</c:v>
                </c:pt>
                <c:pt idx="78">
                  <c:v>f #</c:v>
                </c:pt>
                <c:pt idx="79">
                  <c:v>g 4</c:v>
                </c:pt>
                <c:pt idx="80">
                  <c:v>g #</c:v>
                </c:pt>
                <c:pt idx="81">
                  <c:v>a 4</c:v>
                </c:pt>
                <c:pt idx="82">
                  <c:v>a #</c:v>
                </c:pt>
                <c:pt idx="83">
                  <c:v>b 4</c:v>
                </c:pt>
                <c:pt idx="84">
                  <c:v>c 5</c:v>
                </c:pt>
              </c:strCache>
            </c:strRef>
          </c:cat>
          <c:val>
            <c:numRef>
              <c:f>'STRINGCALC-Piano'!$X$17:$X$101</c:f>
              <c:numCache>
                <c:ptCount val="8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</c:numCache>
            </c:numRef>
          </c:val>
        </c:ser>
        <c:gapWidth val="50"/>
        <c:axId val="37321148"/>
        <c:axId val="346013"/>
      </c:barChart>
      <c:lineChart>
        <c:grouping val="standard"/>
        <c:varyColors val="0"/>
        <c:ser>
          <c:idx val="0"/>
          <c:order val="2"/>
          <c:tx>
            <c:strRef>
              <c:f>'STRINGCALC-Piano'!$Q$12</c:f>
              <c:strCache>
                <c:ptCount val="1"/>
                <c:pt idx="0">
                  <c:v>Calculated tension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'STRINGCALC-Piano'!$B$17:$B$101</c:f>
              <c:strCache>
                <c:ptCount val="85"/>
                <c:pt idx="0">
                  <c:v>CC</c:v>
                </c:pt>
                <c:pt idx="1">
                  <c:v>CC #</c:v>
                </c:pt>
                <c:pt idx="2">
                  <c:v>DD</c:v>
                </c:pt>
                <c:pt idx="3">
                  <c:v>DD #</c:v>
                </c:pt>
                <c:pt idx="4">
                  <c:v>EE</c:v>
                </c:pt>
                <c:pt idx="5">
                  <c:v>FF</c:v>
                </c:pt>
                <c:pt idx="6">
                  <c:v>FF #</c:v>
                </c:pt>
                <c:pt idx="7">
                  <c:v>GG</c:v>
                </c:pt>
                <c:pt idx="8">
                  <c:v>GG #</c:v>
                </c:pt>
                <c:pt idx="9">
                  <c:v>AA</c:v>
                </c:pt>
                <c:pt idx="10">
                  <c:v>AA #</c:v>
                </c:pt>
                <c:pt idx="11">
                  <c:v>BB</c:v>
                </c:pt>
                <c:pt idx="12">
                  <c:v>C</c:v>
                </c:pt>
                <c:pt idx="13">
                  <c:v>C #</c:v>
                </c:pt>
                <c:pt idx="14">
                  <c:v>D</c:v>
                </c:pt>
                <c:pt idx="15">
                  <c:v>D #</c:v>
                </c:pt>
                <c:pt idx="16">
                  <c:v>E</c:v>
                </c:pt>
                <c:pt idx="17">
                  <c:v>F</c:v>
                </c:pt>
                <c:pt idx="18">
                  <c:v>F #</c:v>
                </c:pt>
                <c:pt idx="19">
                  <c:v>G</c:v>
                </c:pt>
                <c:pt idx="20">
                  <c:v>G #</c:v>
                </c:pt>
                <c:pt idx="21">
                  <c:v>A</c:v>
                </c:pt>
                <c:pt idx="22">
                  <c:v>A #</c:v>
                </c:pt>
                <c:pt idx="23">
                  <c:v>B</c:v>
                </c:pt>
                <c:pt idx="24">
                  <c:v>c</c:v>
                </c:pt>
                <c:pt idx="25">
                  <c:v>c #</c:v>
                </c:pt>
                <c:pt idx="26">
                  <c:v>d</c:v>
                </c:pt>
                <c:pt idx="27">
                  <c:v>d #</c:v>
                </c:pt>
                <c:pt idx="28">
                  <c:v>e</c:v>
                </c:pt>
                <c:pt idx="29">
                  <c:v>f</c:v>
                </c:pt>
                <c:pt idx="30">
                  <c:v>f #</c:v>
                </c:pt>
                <c:pt idx="31">
                  <c:v>g</c:v>
                </c:pt>
                <c:pt idx="32">
                  <c:v>g #</c:v>
                </c:pt>
                <c:pt idx="33">
                  <c:v>a</c:v>
                </c:pt>
                <c:pt idx="34">
                  <c:v>a #</c:v>
                </c:pt>
                <c:pt idx="35">
                  <c:v>b</c:v>
                </c:pt>
                <c:pt idx="36">
                  <c:v>c ¹</c:v>
                </c:pt>
                <c:pt idx="37">
                  <c:v>c # ¹</c:v>
                </c:pt>
                <c:pt idx="38">
                  <c:v>d ¹</c:v>
                </c:pt>
                <c:pt idx="39">
                  <c:v>d # ¹</c:v>
                </c:pt>
                <c:pt idx="40">
                  <c:v>e ¹</c:v>
                </c:pt>
                <c:pt idx="41">
                  <c:v>f  ¹</c:v>
                </c:pt>
                <c:pt idx="42">
                  <c:v>f # ¹</c:v>
                </c:pt>
                <c:pt idx="43">
                  <c:v>g ¹</c:v>
                </c:pt>
                <c:pt idx="44">
                  <c:v>g # ¹</c:v>
                </c:pt>
                <c:pt idx="45">
                  <c:v>a ¹</c:v>
                </c:pt>
                <c:pt idx="46">
                  <c:v>a # ¹</c:v>
                </c:pt>
                <c:pt idx="47">
                  <c:v>b ¹</c:v>
                </c:pt>
                <c:pt idx="48">
                  <c:v>c ²</c:v>
                </c:pt>
                <c:pt idx="49">
                  <c:v>c # ²</c:v>
                </c:pt>
                <c:pt idx="50">
                  <c:v>d ²</c:v>
                </c:pt>
                <c:pt idx="51">
                  <c:v>d # ²</c:v>
                </c:pt>
                <c:pt idx="52">
                  <c:v>e ²</c:v>
                </c:pt>
                <c:pt idx="53">
                  <c:v>f ²</c:v>
                </c:pt>
                <c:pt idx="54">
                  <c:v>f # ²</c:v>
                </c:pt>
                <c:pt idx="55">
                  <c:v>g ²</c:v>
                </c:pt>
                <c:pt idx="56">
                  <c:v>g # ²</c:v>
                </c:pt>
                <c:pt idx="57">
                  <c:v>a ²</c:v>
                </c:pt>
                <c:pt idx="58">
                  <c:v>a # ²</c:v>
                </c:pt>
                <c:pt idx="59">
                  <c:v>b ²</c:v>
                </c:pt>
                <c:pt idx="60">
                  <c:v>c ³</c:v>
                </c:pt>
                <c:pt idx="61">
                  <c:v>c # ³</c:v>
                </c:pt>
                <c:pt idx="62">
                  <c:v>d ³</c:v>
                </c:pt>
                <c:pt idx="63">
                  <c:v>d # ³</c:v>
                </c:pt>
                <c:pt idx="64">
                  <c:v>e ³</c:v>
                </c:pt>
                <c:pt idx="65">
                  <c:v>f ³</c:v>
                </c:pt>
                <c:pt idx="66">
                  <c:v>f # ³</c:v>
                </c:pt>
                <c:pt idx="67">
                  <c:v>g ³</c:v>
                </c:pt>
                <c:pt idx="68">
                  <c:v>g #</c:v>
                </c:pt>
                <c:pt idx="69">
                  <c:v>a ³</c:v>
                </c:pt>
                <c:pt idx="70">
                  <c:v>a #</c:v>
                </c:pt>
                <c:pt idx="71">
                  <c:v>b ³</c:v>
                </c:pt>
                <c:pt idx="72">
                  <c:v>c4</c:v>
                </c:pt>
                <c:pt idx="73">
                  <c:v>c #</c:v>
                </c:pt>
                <c:pt idx="74">
                  <c:v>d 4</c:v>
                </c:pt>
                <c:pt idx="75">
                  <c:v>d #</c:v>
                </c:pt>
                <c:pt idx="76">
                  <c:v>e 4</c:v>
                </c:pt>
                <c:pt idx="77">
                  <c:v>f 4</c:v>
                </c:pt>
                <c:pt idx="78">
                  <c:v>f #</c:v>
                </c:pt>
                <c:pt idx="79">
                  <c:v>g 4</c:v>
                </c:pt>
                <c:pt idx="80">
                  <c:v>g #</c:v>
                </c:pt>
                <c:pt idx="81">
                  <c:v>a 4</c:v>
                </c:pt>
                <c:pt idx="82">
                  <c:v>a #</c:v>
                </c:pt>
                <c:pt idx="83">
                  <c:v>b 4</c:v>
                </c:pt>
                <c:pt idx="84">
                  <c:v>c 5</c:v>
                </c:pt>
              </c:strCache>
            </c:strRef>
          </c:cat>
          <c:val>
            <c:numRef>
              <c:f>'STRINGCALC-Piano'!$U$17:$U$89</c:f>
              <c:numCache>
                <c:ptCount val="7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86.49544637372212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</c:numCache>
            </c:numRef>
          </c:val>
          <c:smooth val="0"/>
        </c:ser>
        <c:axId val="37321148"/>
        <c:axId val="346013"/>
      </c:lineChart>
      <c:catAx>
        <c:axId val="37321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Compass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46013"/>
        <c:crossesAt val="0"/>
        <c:auto val="0"/>
        <c:lblOffset val="100"/>
        <c:tickLblSkip val="12"/>
        <c:noMultiLvlLbl val="0"/>
      </c:catAx>
      <c:valAx>
        <c:axId val="346013"/>
        <c:scaling>
          <c:orientation val="minMax"/>
          <c:max val="180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Kgf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7321148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5"/>
          <c:y val="0.31825"/>
          <c:w val="0.16775"/>
          <c:h val="0.100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480314960629921" right="0.7480314960629921" top="0.984251968503937" bottom="0.984251968503937" header="0.5" footer="0.5"/>
  <pageSetup horizontalDpi="300" verticalDpi="300" orientation="landscape" paperSize="9"/>
  <headerFooter>
    <oddHeader>&amp;L&amp;"Arial Narrow"&amp;F&amp;CString Scale Graph&amp;R&amp;"Arial Narrow"&amp;D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480314960629921" right="0.7480314960629921" top="0.984251968503937" bottom="0.984251968503937" header="0.5" footer="0.5"/>
  <pageSetup horizontalDpi="300" verticalDpi="300" orientation="landscape" paperSize="9"/>
  <headerFooter>
    <oddHeader>&amp;L&amp;"Arial Narrow"&amp;F&amp;CExisting String Tensions&amp;R&amp;"Arial Narrow"&amp;D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480314960629921" right="0.7480314960629921" top="0.984251968503937" bottom="0.984251968503937" header="0.5" footer="0.5"/>
  <pageSetup horizontalDpi="300" verticalDpi="300" orientation="landscape" paperSize="9"/>
  <headerFooter>
    <oddHeader>&amp;L&amp;"Arial Narrow"&amp;F&amp;CProposed Restringing Data&amp;R&amp;"Arial Narrow"&amp;D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480314960629921" right="0.7480314960629921" top="0.984251968503937" bottom="0.984251968503937" header="0.5" footer="0.5"/>
  <pageSetup horizontalDpi="300" verticalDpi="300" orientation="landscape" paperSize="9"/>
  <headerFooter>
    <oddHeader>&amp;L&amp;"Arial Narrow"&amp;F&amp;CExisting String Tensions&amp;R&amp;"Arial Narrow"&amp;D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480314960629921" right="0.7480314960629921" top="0.984251968503937" bottom="0.984251968503937" header="0.5" footer="0.5"/>
  <pageSetup horizontalDpi="300" verticalDpi="300" orientation="landscape" paperSize="9"/>
  <headerFooter>
    <oddHeader>&amp;L&amp;"Arial Narrow"&amp;F&amp;CProposed Restringing Data&amp;R&amp;"Arial Narrow"&amp;D</oddHead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480314960629921" right="0.7480314960629921" top="0.984251968503937" bottom="0.984251968503937" header="0.5" footer="0.5"/>
  <pageSetup horizontalDpi="300" verticalDpi="300" orientation="landscape" paperSize="9"/>
  <headerFooter>
    <oddHeader>&amp;L&amp;"Arial Narrow"&amp;F&amp;CExisting String Tensions&amp;R&amp;"Arial Narrow"&amp;D</oddHead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480314960629921" right="0.7480314960629921" top="0.984251968503937" bottom="0.984251968503937" header="0.5" footer="0.5"/>
  <pageSetup horizontalDpi="300" verticalDpi="300" orientation="landscape" paperSize="9"/>
  <headerFooter>
    <oddHeader>&amp;L&amp;"Arial Narrow"&amp;F&amp;CProposed Restringing Data&amp;R&amp;"Arial Narrow"&amp;D</oddHead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480314960629921" right="0.7480314960629921" top="0.984251968503937" bottom="0.984251968503937" header="0.5" footer="0.5"/>
  <pageSetup horizontalDpi="300" verticalDpi="300" orientation="landscape" paperSize="9"/>
  <headerFooter>
    <oddHeader>&amp;L&amp;"Arial Narrow"&amp;F&amp;CExisting String Tensions&amp;R&amp;"Arial Narrow"&amp;D</oddHead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480314960629921" right="0.7480314960629921" top="0.984251968503937" bottom="0.984251968503937" header="0.5" footer="0.5"/>
  <pageSetup horizontalDpi="300" verticalDpi="300" orientation="landscape" paperSize="9"/>
  <headerFooter>
    <oddHeader>&amp;L&amp;"Arial Narrow"&amp;F&amp;CProposed Restringing Data&amp;R&amp;"Arial Narrow"&amp;D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4953000"/>
    <xdr:graphicFrame>
      <xdr:nvGraphicFramePr>
        <xdr:cNvPr id="1" name="Shape 1025"/>
        <xdr:cNvGraphicFramePr/>
      </xdr:nvGraphicFramePr>
      <xdr:xfrm>
        <a:off x="0" y="400050"/>
        <a:ext cx="93154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238750"/>
    <xdr:graphicFrame>
      <xdr:nvGraphicFramePr>
        <xdr:cNvPr id="1" name="Shape 1025"/>
        <xdr:cNvGraphicFramePr/>
      </xdr:nvGraphicFramePr>
      <xdr:xfrm>
        <a:off x="0" y="257175"/>
        <a:ext cx="931545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53100"/>
    <xdr:graphicFrame>
      <xdr:nvGraphicFramePr>
        <xdr:cNvPr id="1" name="Shape 1025"/>
        <xdr:cNvGraphicFramePr/>
      </xdr:nvGraphicFramePr>
      <xdr:xfrm>
        <a:off x="0" y="0"/>
        <a:ext cx="93059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238750"/>
    <xdr:graphicFrame>
      <xdr:nvGraphicFramePr>
        <xdr:cNvPr id="1" name="Shape 1025"/>
        <xdr:cNvGraphicFramePr/>
      </xdr:nvGraphicFramePr>
      <xdr:xfrm>
        <a:off x="0" y="257175"/>
        <a:ext cx="931545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53100"/>
    <xdr:graphicFrame>
      <xdr:nvGraphicFramePr>
        <xdr:cNvPr id="1" name="Shape 1025"/>
        <xdr:cNvGraphicFramePr/>
      </xdr:nvGraphicFramePr>
      <xdr:xfrm>
        <a:off x="0" y="0"/>
        <a:ext cx="93059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238750"/>
    <xdr:graphicFrame>
      <xdr:nvGraphicFramePr>
        <xdr:cNvPr id="1" name="Shape 1025"/>
        <xdr:cNvGraphicFramePr/>
      </xdr:nvGraphicFramePr>
      <xdr:xfrm>
        <a:off x="0" y="257175"/>
        <a:ext cx="931545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53100"/>
    <xdr:graphicFrame>
      <xdr:nvGraphicFramePr>
        <xdr:cNvPr id="1" name="Shape 1025"/>
        <xdr:cNvGraphicFramePr/>
      </xdr:nvGraphicFramePr>
      <xdr:xfrm>
        <a:off x="0" y="0"/>
        <a:ext cx="93059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238750"/>
    <xdr:graphicFrame>
      <xdr:nvGraphicFramePr>
        <xdr:cNvPr id="1" name="Shape 1025"/>
        <xdr:cNvGraphicFramePr/>
      </xdr:nvGraphicFramePr>
      <xdr:xfrm>
        <a:off x="0" y="257175"/>
        <a:ext cx="931545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53100"/>
    <xdr:graphicFrame>
      <xdr:nvGraphicFramePr>
        <xdr:cNvPr id="1" name="Shape 1025"/>
        <xdr:cNvGraphicFramePr/>
      </xdr:nvGraphicFramePr>
      <xdr:xfrm>
        <a:off x="0" y="0"/>
        <a:ext cx="93059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14"/>
  <sheetViews>
    <sheetView showZeros="0" tabSelected="1" zoomScale="85" zoomScaleNormal="85" workbookViewId="0" topLeftCell="A1">
      <pane ySplit="16" topLeftCell="BM17" activePane="bottomLeft" state="frozen"/>
      <selection pane="topLeft" activeCell="A1" sqref="A1"/>
      <selection pane="bottomLeft" activeCell="U9" sqref="U9"/>
    </sheetView>
  </sheetViews>
  <sheetFormatPr defaultColWidth="9.140625" defaultRowHeight="12.75"/>
  <cols>
    <col min="1" max="1" width="9.421875" style="28" customWidth="1"/>
    <col min="2" max="2" width="8.7109375" style="28" customWidth="1"/>
    <col min="3" max="3" width="7.8515625" style="30" hidden="1" customWidth="1"/>
    <col min="4" max="4" width="8.7109375" style="28" customWidth="1"/>
    <col min="5" max="6" width="0" style="30" hidden="1" customWidth="1"/>
    <col min="7" max="7" width="8.7109375" style="28" customWidth="1"/>
    <col min="8" max="8" width="5.7109375" style="28" customWidth="1"/>
    <col min="9" max="10" width="0" style="24" hidden="1" customWidth="1"/>
    <col min="11" max="11" width="8.7109375" style="213" customWidth="1"/>
    <col min="12" max="12" width="8.8515625" style="213" customWidth="1"/>
    <col min="13" max="13" width="9.140625" style="213" customWidth="1"/>
    <col min="14" max="14" width="9.140625" style="28" customWidth="1"/>
    <col min="15" max="15" width="8.57421875" style="28" customWidth="1"/>
    <col min="16" max="16" width="8.28125" style="29" customWidth="1"/>
    <col min="17" max="18" width="0" style="24" hidden="1" customWidth="1"/>
    <col min="19" max="19" width="8.7109375" style="28" customWidth="1"/>
    <col min="20" max="20" width="8.7109375" style="249" customWidth="1"/>
    <col min="21" max="21" width="8.140625" style="260" customWidth="1"/>
    <col min="22" max="23" width="9.140625" style="214" customWidth="1"/>
    <col min="24" max="24" width="8.7109375" style="28" customWidth="1"/>
    <col min="25" max="33" width="9.140625" style="28" customWidth="1"/>
    <col min="34" max="34" width="9.140625" style="29" customWidth="1"/>
    <col min="35" max="35" width="33.57421875" style="28" customWidth="1"/>
    <col min="36" max="36" width="13.00390625" style="28" customWidth="1"/>
    <col min="37" max="37" width="9.140625" style="28" customWidth="1"/>
    <col min="38" max="39" width="12.7109375" style="28" customWidth="1"/>
    <col min="40" max="40" width="12.7109375" style="30" hidden="1" customWidth="1"/>
    <col min="41" max="43" width="12.7109375" style="28" customWidth="1"/>
    <col min="44" max="44" width="12.7109375" style="30" hidden="1" customWidth="1"/>
    <col min="45" max="46" width="12.7109375" style="28" customWidth="1"/>
    <col min="47" max="47" width="12.7109375" style="30" hidden="1" customWidth="1"/>
    <col min="48" max="48" width="12.7109375" style="28" customWidth="1"/>
    <col min="49" max="50" width="12.7109375" style="30" hidden="1" customWidth="1"/>
    <col min="51" max="51" width="12.7109375" style="28" customWidth="1"/>
    <col min="52" max="52" width="9.140625" style="28" customWidth="1"/>
    <col min="53" max="53" width="9.140625" style="29" customWidth="1"/>
    <col min="54" max="54" width="11.8515625" style="31" customWidth="1"/>
    <col min="55" max="55" width="11.421875" style="31" customWidth="1"/>
    <col min="56" max="56" width="8.00390625" style="28" customWidth="1"/>
    <col min="57" max="57" width="11.8515625" style="28" customWidth="1"/>
    <col min="58" max="16384" width="9.140625" style="28" customWidth="1"/>
  </cols>
  <sheetData>
    <row r="1" spans="1:55" s="7" customFormat="1" ht="30" customHeight="1">
      <c r="A1" s="2" t="s">
        <v>174</v>
      </c>
      <c r="B1" s="3"/>
      <c r="C1" s="4"/>
      <c r="D1" s="3"/>
      <c r="E1" s="4"/>
      <c r="F1" s="4"/>
      <c r="G1" s="3"/>
      <c r="H1" s="3"/>
      <c r="I1" s="4"/>
      <c r="J1" s="4"/>
      <c r="K1" s="5"/>
      <c r="L1" s="5"/>
      <c r="M1" s="5"/>
      <c r="N1" s="3"/>
      <c r="O1" s="3"/>
      <c r="P1" s="3"/>
      <c r="Q1" s="4"/>
      <c r="R1" s="4"/>
      <c r="S1" s="3"/>
      <c r="T1" s="239"/>
      <c r="U1" s="250"/>
      <c r="V1" s="3"/>
      <c r="W1" s="3"/>
      <c r="X1" s="6"/>
      <c r="AH1" s="8"/>
      <c r="BA1" s="8"/>
      <c r="BB1" s="9"/>
      <c r="BC1" s="9"/>
    </row>
    <row r="2" spans="1:55" s="235" customFormat="1" ht="25.5">
      <c r="A2" s="230" t="s">
        <v>180</v>
      </c>
      <c r="B2" s="232"/>
      <c r="C2" s="232"/>
      <c r="D2" s="232"/>
      <c r="E2" s="232"/>
      <c r="F2" s="232"/>
      <c r="G2" s="232"/>
      <c r="H2" s="232"/>
      <c r="I2" s="232"/>
      <c r="J2" s="232"/>
      <c r="K2" s="233"/>
      <c r="L2" s="233"/>
      <c r="M2" s="233"/>
      <c r="N2" s="232"/>
      <c r="O2" s="232"/>
      <c r="P2" s="232"/>
      <c r="Q2" s="232"/>
      <c r="R2" s="232"/>
      <c r="S2" s="232"/>
      <c r="T2" s="240"/>
      <c r="U2" s="251"/>
      <c r="V2" s="232"/>
      <c r="W2" s="232"/>
      <c r="X2" s="234"/>
      <c r="AH2" s="231"/>
      <c r="BA2" s="231"/>
      <c r="BB2" s="236"/>
      <c r="BC2" s="236"/>
    </row>
    <row r="3" spans="1:55" s="235" customFormat="1" ht="38.25">
      <c r="A3" s="230" t="s">
        <v>188</v>
      </c>
      <c r="B3" s="237"/>
      <c r="C3" s="237"/>
      <c r="D3" s="237"/>
      <c r="E3" s="237"/>
      <c r="F3" s="237"/>
      <c r="G3" s="237"/>
      <c r="H3" s="237"/>
      <c r="I3" s="237"/>
      <c r="J3" s="237"/>
      <c r="K3" s="238"/>
      <c r="L3" s="238"/>
      <c r="M3" s="238"/>
      <c r="N3" s="237"/>
      <c r="O3" s="232"/>
      <c r="P3" s="232"/>
      <c r="Q3" s="232"/>
      <c r="R3" s="232"/>
      <c r="S3" s="232"/>
      <c r="T3" s="240"/>
      <c r="U3" s="251"/>
      <c r="V3" s="232"/>
      <c r="W3" s="232"/>
      <c r="X3" s="234"/>
      <c r="AH3" s="231"/>
      <c r="BA3" s="231"/>
      <c r="BB3" s="236"/>
      <c r="BC3" s="236"/>
    </row>
    <row r="4" spans="1:55" s="235" customFormat="1" ht="38.25">
      <c r="A4" s="230" t="s">
        <v>185</v>
      </c>
      <c r="B4" s="237"/>
      <c r="C4" s="237"/>
      <c r="D4" s="237"/>
      <c r="E4" s="237"/>
      <c r="F4" s="237"/>
      <c r="G4" s="237"/>
      <c r="H4" s="237"/>
      <c r="I4" s="237"/>
      <c r="J4" s="237"/>
      <c r="K4" s="238"/>
      <c r="L4" s="238"/>
      <c r="M4" s="238"/>
      <c r="N4" s="237"/>
      <c r="O4" s="232"/>
      <c r="P4" s="232"/>
      <c r="Q4" s="232"/>
      <c r="R4" s="232"/>
      <c r="S4" s="232"/>
      <c r="T4" s="240"/>
      <c r="U4" s="251"/>
      <c r="V4" s="232"/>
      <c r="W4" s="232"/>
      <c r="X4" s="234"/>
      <c r="AH4" s="231"/>
      <c r="BA4" s="231"/>
      <c r="BB4" s="236"/>
      <c r="BC4" s="236"/>
    </row>
    <row r="5" spans="1:55" s="235" customFormat="1" ht="25.5">
      <c r="A5" s="237" t="s">
        <v>183</v>
      </c>
      <c r="B5" s="237"/>
      <c r="C5" s="237"/>
      <c r="D5" s="237"/>
      <c r="E5" s="237"/>
      <c r="F5" s="237"/>
      <c r="G5" s="237"/>
      <c r="H5" s="237"/>
      <c r="I5" s="237"/>
      <c r="J5" s="237"/>
      <c r="K5" s="238"/>
      <c r="L5" s="238"/>
      <c r="M5" s="238"/>
      <c r="N5" s="237"/>
      <c r="O5" s="232"/>
      <c r="P5" s="232"/>
      <c r="Q5" s="232"/>
      <c r="R5" s="232"/>
      <c r="S5" s="232"/>
      <c r="T5" s="240"/>
      <c r="U5" s="251"/>
      <c r="V5" s="232"/>
      <c r="W5" s="232"/>
      <c r="X5" s="234"/>
      <c r="AH5" s="231"/>
      <c r="BA5" s="231"/>
      <c r="BB5" s="236"/>
      <c r="BC5" s="236"/>
    </row>
    <row r="6" spans="1:55" s="235" customFormat="1" ht="25.5">
      <c r="A6" s="237" t="s">
        <v>184</v>
      </c>
      <c r="B6" s="237"/>
      <c r="C6" s="237"/>
      <c r="D6" s="237"/>
      <c r="E6" s="237"/>
      <c r="F6" s="237"/>
      <c r="G6" s="237"/>
      <c r="H6" s="237"/>
      <c r="I6" s="237"/>
      <c r="J6" s="237"/>
      <c r="K6" s="238"/>
      <c r="L6" s="238"/>
      <c r="M6" s="238"/>
      <c r="N6" s="237"/>
      <c r="O6" s="232"/>
      <c r="P6" s="232"/>
      <c r="Q6" s="232"/>
      <c r="R6" s="232"/>
      <c r="S6" s="232"/>
      <c r="T6" s="240"/>
      <c r="U6" s="251"/>
      <c r="V6" s="232"/>
      <c r="W6" s="232"/>
      <c r="X6" s="234"/>
      <c r="AH6" s="231"/>
      <c r="BA6" s="231"/>
      <c r="BB6" s="236"/>
      <c r="BC6" s="236"/>
    </row>
    <row r="7" spans="1:55" s="235" customFormat="1" ht="25.5">
      <c r="A7" s="237" t="s">
        <v>187</v>
      </c>
      <c r="B7" s="237"/>
      <c r="C7" s="237"/>
      <c r="D7" s="237"/>
      <c r="E7" s="237"/>
      <c r="F7" s="237"/>
      <c r="G7" s="237"/>
      <c r="H7" s="237"/>
      <c r="I7" s="237"/>
      <c r="J7" s="237"/>
      <c r="K7" s="238"/>
      <c r="L7" s="238"/>
      <c r="M7" s="238"/>
      <c r="N7" s="237"/>
      <c r="O7" s="232"/>
      <c r="P7" s="232"/>
      <c r="Q7" s="232"/>
      <c r="R7" s="232"/>
      <c r="S7" s="232"/>
      <c r="T7" s="240"/>
      <c r="U7" s="251"/>
      <c r="V7" s="232"/>
      <c r="W7" s="232"/>
      <c r="X7" s="234"/>
      <c r="AH7" s="231"/>
      <c r="BA7" s="231"/>
      <c r="BB7" s="236"/>
      <c r="BC7" s="236"/>
    </row>
    <row r="8" spans="1:55" s="235" customFormat="1" ht="25.5">
      <c r="A8" s="237" t="s">
        <v>178</v>
      </c>
      <c r="B8" s="230"/>
      <c r="C8" s="237"/>
      <c r="D8" s="237"/>
      <c r="E8" s="237"/>
      <c r="F8" s="237"/>
      <c r="G8" s="237"/>
      <c r="H8" s="237"/>
      <c r="I8" s="237"/>
      <c r="J8" s="237"/>
      <c r="K8" s="238"/>
      <c r="L8" s="238"/>
      <c r="M8" s="238"/>
      <c r="N8" s="237"/>
      <c r="O8" s="232"/>
      <c r="P8" s="232"/>
      <c r="Q8" s="232"/>
      <c r="R8" s="232"/>
      <c r="S8" s="232"/>
      <c r="T8" s="240"/>
      <c r="U8" s="251"/>
      <c r="V8" s="232"/>
      <c r="W8" s="232"/>
      <c r="X8" s="234"/>
      <c r="AH8" s="231"/>
      <c r="BA8" s="231"/>
      <c r="BB8" s="236"/>
      <c r="BC8" s="236"/>
    </row>
    <row r="9" spans="1:24" ht="13.5" thickBot="1">
      <c r="A9" s="10" t="s">
        <v>0</v>
      </c>
      <c r="B9" s="11" t="s">
        <v>173</v>
      </c>
      <c r="C9" s="12"/>
      <c r="D9" s="13"/>
      <c r="E9" s="14"/>
      <c r="F9" s="14"/>
      <c r="G9" s="15"/>
      <c r="H9" s="16"/>
      <c r="I9" s="17"/>
      <c r="J9" s="18"/>
      <c r="K9" s="19" t="s">
        <v>172</v>
      </c>
      <c r="L9" s="20">
        <v>425</v>
      </c>
      <c r="M9" s="21"/>
      <c r="N9" s="22"/>
      <c r="O9" s="22"/>
      <c r="P9" s="23"/>
      <c r="Q9" s="221" t="s">
        <v>179</v>
      </c>
      <c r="R9" s="221"/>
      <c r="S9" s="25" t="s">
        <v>1</v>
      </c>
      <c r="T9" s="241"/>
      <c r="U9" s="252" t="s">
        <v>189</v>
      </c>
      <c r="V9" s="26"/>
      <c r="W9" s="26"/>
      <c r="X9" s="27"/>
    </row>
    <row r="10" spans="1:24" ht="13.5" thickBot="1">
      <c r="A10" s="32" t="s">
        <v>181</v>
      </c>
      <c r="B10" s="33"/>
      <c r="E10" s="12"/>
      <c r="F10" s="34"/>
      <c r="G10" s="35"/>
      <c r="H10" s="35"/>
      <c r="K10" s="36"/>
      <c r="L10" s="36"/>
      <c r="M10" s="36"/>
      <c r="N10" s="37"/>
      <c r="O10" s="37"/>
      <c r="P10" s="38"/>
      <c r="Q10" s="222" t="s">
        <v>10</v>
      </c>
      <c r="R10" s="221"/>
      <c r="S10" s="39" t="s">
        <v>3</v>
      </c>
      <c r="T10" s="242"/>
      <c r="U10" s="253" t="s">
        <v>4</v>
      </c>
      <c r="V10" s="40"/>
      <c r="W10" s="40"/>
      <c r="X10" s="41"/>
    </row>
    <row r="11" spans="1:24" ht="12.75">
      <c r="A11" s="35"/>
      <c r="B11" s="35"/>
      <c r="E11" s="42"/>
      <c r="G11" s="43"/>
      <c r="H11" s="43"/>
      <c r="I11" s="34"/>
      <c r="K11" s="36"/>
      <c r="L11" s="36"/>
      <c r="M11" s="36"/>
      <c r="N11" s="37"/>
      <c r="O11" s="37"/>
      <c r="P11" s="38"/>
      <c r="Q11" s="222" t="s">
        <v>17</v>
      </c>
      <c r="R11" s="221"/>
      <c r="S11" s="39" t="s">
        <v>5</v>
      </c>
      <c r="T11" s="242"/>
      <c r="U11" s="253" t="s">
        <v>6</v>
      </c>
      <c r="V11" s="40"/>
      <c r="W11" s="40"/>
      <c r="X11" s="44"/>
    </row>
    <row r="12" spans="1:24" ht="14.25" customHeight="1" thickBot="1">
      <c r="A12" s="35"/>
      <c r="B12" s="45"/>
      <c r="C12" s="46"/>
      <c r="D12" s="47"/>
      <c r="E12" s="48"/>
      <c r="F12" s="48"/>
      <c r="G12" s="49"/>
      <c r="H12" s="49"/>
      <c r="I12" s="34"/>
      <c r="K12" s="36"/>
      <c r="L12" s="36"/>
      <c r="M12" s="36"/>
      <c r="N12" s="37"/>
      <c r="O12" s="37"/>
      <c r="P12" s="38"/>
      <c r="Q12" s="222" t="s">
        <v>40</v>
      </c>
      <c r="R12" s="223"/>
      <c r="S12" s="224" t="s">
        <v>182</v>
      </c>
      <c r="T12" s="243"/>
      <c r="U12" s="254"/>
      <c r="V12" s="225"/>
      <c r="W12" s="225"/>
      <c r="X12" s="226"/>
    </row>
    <row r="13" spans="1:55" ht="14.25" thickBot="1" thickTop="1">
      <c r="A13" s="51"/>
      <c r="B13" s="52"/>
      <c r="C13" s="53"/>
      <c r="D13" s="50"/>
      <c r="E13" s="54" t="s">
        <v>7</v>
      </c>
      <c r="F13" s="55"/>
      <c r="G13" s="56" t="s">
        <v>8</v>
      </c>
      <c r="H13" s="57"/>
      <c r="I13" s="58"/>
      <c r="J13" s="58">
        <f>2^(1/12)</f>
        <v>1.0594630943592953</v>
      </c>
      <c r="K13" s="59"/>
      <c r="L13" s="60"/>
      <c r="M13" s="60"/>
      <c r="N13" s="61"/>
      <c r="O13" s="56" t="s">
        <v>9</v>
      </c>
      <c r="P13" s="57"/>
      <c r="Q13" s="58"/>
      <c r="R13" s="58"/>
      <c r="S13" s="57"/>
      <c r="T13" s="244"/>
      <c r="U13" s="255"/>
      <c r="V13" s="61"/>
      <c r="W13" s="61"/>
      <c r="X13" s="62"/>
      <c r="Z13" s="63" t="s">
        <v>11</v>
      </c>
      <c r="AA13" s="64"/>
      <c r="AB13" s="64"/>
      <c r="AC13" s="64"/>
      <c r="AD13" s="64"/>
      <c r="AE13" s="64"/>
      <c r="AF13" s="65"/>
      <c r="AH13" s="66"/>
      <c r="AI13" s="67"/>
      <c r="AJ13" s="67"/>
      <c r="BA13" s="68"/>
      <c r="BB13" s="69" t="s">
        <v>12</v>
      </c>
      <c r="BC13" s="70" t="s">
        <v>13</v>
      </c>
    </row>
    <row r="14" spans="1:57" ht="14.25" thickBot="1" thickTop="1">
      <c r="A14" s="71"/>
      <c r="B14" s="72"/>
      <c r="C14" s="24"/>
      <c r="D14" s="35"/>
      <c r="E14" s="73" t="s">
        <v>14</v>
      </c>
      <c r="F14" s="74" t="s">
        <v>15</v>
      </c>
      <c r="G14" s="75"/>
      <c r="H14" s="76" t="s">
        <v>16</v>
      </c>
      <c r="I14" s="77"/>
      <c r="J14" s="78"/>
      <c r="K14" s="79" t="e">
        <f>SUM(K22:K89)</f>
        <v>#N/A</v>
      </c>
      <c r="L14" s="80"/>
      <c r="M14" s="80"/>
      <c r="N14" s="81"/>
      <c r="O14" s="82"/>
      <c r="P14" s="83"/>
      <c r="Q14" s="78"/>
      <c r="R14" s="84"/>
      <c r="S14" s="76" t="s">
        <v>16</v>
      </c>
      <c r="T14" s="245"/>
      <c r="U14" s="256" t="e">
        <f>SUM(U22:U89)</f>
        <v>#N/A</v>
      </c>
      <c r="V14" s="85"/>
      <c r="W14" s="85"/>
      <c r="X14" s="86"/>
      <c r="Z14" s="87" t="s">
        <v>18</v>
      </c>
      <c r="AA14" s="87" t="s">
        <v>19</v>
      </c>
      <c r="AB14" s="88" t="s">
        <v>20</v>
      </c>
      <c r="AC14" s="89"/>
      <c r="AD14" s="89"/>
      <c r="AE14" s="89"/>
      <c r="AF14" s="90"/>
      <c r="AH14" s="66"/>
      <c r="AI14" s="67"/>
      <c r="AJ14" s="67"/>
      <c r="AL14" s="91" t="s">
        <v>21</v>
      </c>
      <c r="AM14" s="92"/>
      <c r="AN14" s="93"/>
      <c r="AO14" s="92"/>
      <c r="AP14" s="92"/>
      <c r="AQ14" s="92"/>
      <c r="AR14" s="93"/>
      <c r="AS14" s="92"/>
      <c r="AT14" s="92"/>
      <c r="AU14" s="93"/>
      <c r="AV14" s="92"/>
      <c r="AW14" s="93"/>
      <c r="AX14" s="93"/>
      <c r="AY14" s="94"/>
      <c r="BA14" s="95"/>
      <c r="BB14" s="96" t="s">
        <v>22</v>
      </c>
      <c r="BC14" s="97" t="s">
        <v>23</v>
      </c>
      <c r="BE14" s="216" t="s">
        <v>175</v>
      </c>
    </row>
    <row r="15" spans="1:57" ht="13.5" thickTop="1">
      <c r="A15" s="98" t="s">
        <v>24</v>
      </c>
      <c r="B15" s="99" t="s">
        <v>25</v>
      </c>
      <c r="C15" s="100" t="s">
        <v>26</v>
      </c>
      <c r="D15" s="101" t="s">
        <v>27</v>
      </c>
      <c r="E15" s="73" t="s">
        <v>28</v>
      </c>
      <c r="F15" s="102" t="s">
        <v>29</v>
      </c>
      <c r="G15" s="103" t="s">
        <v>30</v>
      </c>
      <c r="H15" s="104" t="s">
        <v>31</v>
      </c>
      <c r="I15" s="73" t="s">
        <v>32</v>
      </c>
      <c r="J15" s="105"/>
      <c r="K15" s="106" t="s">
        <v>33</v>
      </c>
      <c r="L15" s="106" t="s">
        <v>34</v>
      </c>
      <c r="M15" s="106" t="s">
        <v>35</v>
      </c>
      <c r="N15" s="107" t="s">
        <v>36</v>
      </c>
      <c r="O15" s="108" t="s">
        <v>37</v>
      </c>
      <c r="P15" s="104" t="s">
        <v>31</v>
      </c>
      <c r="Q15" s="73" t="s">
        <v>32</v>
      </c>
      <c r="R15" s="109" t="s">
        <v>18</v>
      </c>
      <c r="S15" s="110" t="s">
        <v>38</v>
      </c>
      <c r="T15" s="246" t="s">
        <v>186</v>
      </c>
      <c r="U15" s="257" t="s">
        <v>39</v>
      </c>
      <c r="V15" s="106" t="s">
        <v>34</v>
      </c>
      <c r="W15" s="106" t="s">
        <v>35</v>
      </c>
      <c r="X15" s="107" t="s">
        <v>36</v>
      </c>
      <c r="Z15" s="111" t="s">
        <v>41</v>
      </c>
      <c r="AA15" s="111" t="s">
        <v>42</v>
      </c>
      <c r="AB15" s="87" t="s">
        <v>43</v>
      </c>
      <c r="AC15" s="87" t="s">
        <v>43</v>
      </c>
      <c r="AD15" s="112" t="s">
        <v>43</v>
      </c>
      <c r="AE15" s="112" t="s">
        <v>44</v>
      </c>
      <c r="AF15" s="87" t="s">
        <v>45</v>
      </c>
      <c r="AH15" s="63" t="s">
        <v>46</v>
      </c>
      <c r="AI15" s="113"/>
      <c r="AJ15" s="90"/>
      <c r="AK15" s="67"/>
      <c r="AL15" s="114" t="s">
        <v>24</v>
      </c>
      <c r="AM15" s="115" t="s">
        <v>47</v>
      </c>
      <c r="AN15" s="116" t="s">
        <v>48</v>
      </c>
      <c r="AO15" s="117" t="s">
        <v>49</v>
      </c>
      <c r="AP15" s="118" t="s">
        <v>50</v>
      </c>
      <c r="AQ15" s="118" t="s">
        <v>51</v>
      </c>
      <c r="AR15" s="119"/>
      <c r="AS15" s="118" t="s">
        <v>52</v>
      </c>
      <c r="AT15" s="118" t="s">
        <v>53</v>
      </c>
      <c r="AU15" s="120"/>
      <c r="AV15" s="121" t="s">
        <v>54</v>
      </c>
      <c r="AW15" s="120"/>
      <c r="AX15" s="120"/>
      <c r="AY15" s="122" t="s">
        <v>33</v>
      </c>
      <c r="BA15" s="123" t="s">
        <v>25</v>
      </c>
      <c r="BB15" s="96" t="s">
        <v>35</v>
      </c>
      <c r="BC15" s="97" t="s">
        <v>35</v>
      </c>
      <c r="BE15" s="217" t="s">
        <v>176</v>
      </c>
    </row>
    <row r="16" spans="1:57" ht="13.5" thickBot="1">
      <c r="A16" s="124" t="s">
        <v>55</v>
      </c>
      <c r="B16" s="125"/>
      <c r="C16" s="126" t="s">
        <v>56</v>
      </c>
      <c r="D16" s="127" t="s">
        <v>57</v>
      </c>
      <c r="E16" s="128"/>
      <c r="F16" s="129" t="s">
        <v>58</v>
      </c>
      <c r="G16" s="130" t="s">
        <v>59</v>
      </c>
      <c r="H16" s="131" t="s">
        <v>60</v>
      </c>
      <c r="I16" s="132" t="s">
        <v>61</v>
      </c>
      <c r="J16" s="133"/>
      <c r="K16" s="134" t="s">
        <v>62</v>
      </c>
      <c r="L16" s="134" t="s">
        <v>22</v>
      </c>
      <c r="M16" s="134" t="s">
        <v>33</v>
      </c>
      <c r="N16" s="135" t="s">
        <v>62</v>
      </c>
      <c r="O16" s="130" t="s">
        <v>62</v>
      </c>
      <c r="P16" s="131" t="s">
        <v>60</v>
      </c>
      <c r="Q16" s="132" t="s">
        <v>61</v>
      </c>
      <c r="R16" s="74" t="s">
        <v>63</v>
      </c>
      <c r="S16" s="135" t="s">
        <v>64</v>
      </c>
      <c r="T16" s="247"/>
      <c r="U16" s="258" t="s">
        <v>62</v>
      </c>
      <c r="V16" s="134" t="s">
        <v>22</v>
      </c>
      <c r="W16" s="134" t="s">
        <v>33</v>
      </c>
      <c r="X16" s="135" t="s">
        <v>62</v>
      </c>
      <c r="Z16" s="136" t="s">
        <v>59</v>
      </c>
      <c r="AA16" s="136" t="s">
        <v>59</v>
      </c>
      <c r="AB16" s="136" t="s">
        <v>65</v>
      </c>
      <c r="AC16" s="136" t="s">
        <v>66</v>
      </c>
      <c r="AD16" s="137" t="s">
        <v>67</v>
      </c>
      <c r="AE16" s="137"/>
      <c r="AF16" s="136" t="s">
        <v>44</v>
      </c>
      <c r="AH16" s="138" t="s">
        <v>68</v>
      </c>
      <c r="AI16" s="139" t="s">
        <v>69</v>
      </c>
      <c r="AJ16" s="140" t="s">
        <v>70</v>
      </c>
      <c r="AK16" s="67"/>
      <c r="AL16" s="141" t="s">
        <v>55</v>
      </c>
      <c r="AM16" s="142"/>
      <c r="AN16" s="143" t="s">
        <v>56</v>
      </c>
      <c r="AO16" s="144" t="s">
        <v>71</v>
      </c>
      <c r="AP16" s="145" t="s">
        <v>71</v>
      </c>
      <c r="AQ16" s="145" t="s">
        <v>68</v>
      </c>
      <c r="AR16" s="146"/>
      <c r="AS16" s="145" t="s">
        <v>71</v>
      </c>
      <c r="AT16" s="145" t="s">
        <v>68</v>
      </c>
      <c r="AU16" s="147"/>
      <c r="AV16" s="148" t="s">
        <v>72</v>
      </c>
      <c r="AW16" s="147"/>
      <c r="AX16" s="147"/>
      <c r="AY16" s="149" t="s">
        <v>73</v>
      </c>
      <c r="BA16" s="150"/>
      <c r="BB16" s="151" t="s">
        <v>33</v>
      </c>
      <c r="BC16" s="152" t="s">
        <v>33</v>
      </c>
      <c r="BE16" s="218" t="s">
        <v>177</v>
      </c>
    </row>
    <row r="17" spans="1:57" ht="15.75">
      <c r="A17" s="29">
        <v>4</v>
      </c>
      <c r="B17" s="153" t="s">
        <v>74</v>
      </c>
      <c r="C17" s="154">
        <f aca="true" t="shared" si="0" ref="C17:C61">C18/Frequency_multiplier</f>
        <v>31.588313992259728</v>
      </c>
      <c r="D17" s="155"/>
      <c r="E17" s="24" t="e">
        <f aca="true" t="shared" si="1" ref="E17:E40">LOG(D17)</f>
        <v>#NUM!</v>
      </c>
      <c r="F17" s="24"/>
      <c r="G17" s="156"/>
      <c r="I17" s="24" t="e">
        <f aca="true" t="shared" si="2" ref="I17:I48">VLOOKUP(H17,$AH$18:$AJ$37,3)</f>
        <v>#N/A</v>
      </c>
      <c r="J17" s="157" t="e">
        <f aca="true" t="shared" si="3" ref="J17:J48">(I17*PI())/(9.81*10^12)</f>
        <v>#N/A</v>
      </c>
      <c r="K17" s="158" t="e">
        <f aca="true" t="shared" si="4" ref="K17:K48">(C17*D17*G17)^2*J17</f>
        <v>#N/A</v>
      </c>
      <c r="L17" s="158"/>
      <c r="M17" s="158" t="e">
        <f aca="true" t="shared" si="5" ref="M17:M48">K17*L17</f>
        <v>#N/A</v>
      </c>
      <c r="N17" s="159" t="e">
        <f>IF(H17=1,VLOOKUP(G17,$AA$17:$AF$46,3),IF(H17=2,VLOOKUP(G17,$AA$17:$AF$46,5),VLOOKUP(G17,$AA$17:$AF$46,6)))</f>
        <v>#N/A</v>
      </c>
      <c r="O17" s="156"/>
      <c r="Q17" s="24" t="e">
        <f aca="true" t="shared" si="6" ref="Q17:Q48">VLOOKUP(P17,$AH$18:$AJ$37,3)</f>
        <v>#N/A</v>
      </c>
      <c r="R17" s="160" t="e">
        <f aca="true" t="shared" si="7" ref="R17:R48">SQRT(O17/((PI()*Q17)/(9.81*10^12)*(C17*D17)^2))</f>
        <v>#N/A</v>
      </c>
      <c r="S17" s="161" t="e">
        <f aca="true" t="shared" si="8" ref="S17:S48">VLOOKUP(R17,$Z$17:$AA$46,2)</f>
        <v>#N/A</v>
      </c>
      <c r="T17" s="248" t="e">
        <f>(C17*D17*S17)^2*(Q17*PI())/(9.81*10^12)</f>
        <v>#N/A</v>
      </c>
      <c r="U17" s="259" t="e">
        <f>IF(P17=0,AY17,T17)</f>
        <v>#N/A</v>
      </c>
      <c r="V17" s="158"/>
      <c r="W17" s="158" t="e">
        <f aca="true" t="shared" si="9" ref="W17:W48">U17*V17</f>
        <v>#N/A</v>
      </c>
      <c r="X17" s="159" t="e">
        <f>IF(P17=1,VLOOKUP(S17,$AA$17:$AF$46,3),IF(P17=2,VLOOKUP(S17,$AA$17:$AF$46,5),VLOOKUP(S17,$AA$17:$AF$46,6)))</f>
        <v>#N/A</v>
      </c>
      <c r="Z17" s="163"/>
      <c r="AA17" s="35">
        <v>0.15</v>
      </c>
      <c r="AB17" s="35"/>
      <c r="AC17" s="35"/>
      <c r="AD17" s="35"/>
      <c r="AE17" s="35"/>
      <c r="AF17" s="41"/>
      <c r="AH17" s="164" t="s">
        <v>75</v>
      </c>
      <c r="AI17" s="1" t="s">
        <v>76</v>
      </c>
      <c r="AJ17" s="165"/>
      <c r="AK17" s="67"/>
      <c r="AL17" s="166">
        <f aca="true" t="shared" si="10" ref="AL17:AL40">$A17</f>
        <v>4</v>
      </c>
      <c r="AM17" s="167" t="str">
        <f aca="true" t="shared" si="11" ref="AM17:AM40">$B17</f>
        <v>CC</v>
      </c>
      <c r="AN17" s="168">
        <f aca="true" t="shared" si="12" ref="AN17:AN40">C17</f>
        <v>31.588313992259728</v>
      </c>
      <c r="AO17" s="169">
        <f aca="true" t="shared" si="13" ref="AO17:AO40">$D17</f>
        <v>0</v>
      </c>
      <c r="AP17" s="170"/>
      <c r="AQ17" s="170"/>
      <c r="AR17" s="171" t="e">
        <f aca="true" t="shared" si="14" ref="AR17:AR40">VLOOKUP(AQ17,$AH$18:$AJ$37,3)</f>
        <v>#N/A</v>
      </c>
      <c r="AS17" s="170"/>
      <c r="AT17" s="170"/>
      <c r="AU17" s="171" t="e">
        <f aca="true" t="shared" si="15" ref="AU17:AU40">VLOOKUP(AT17,$AH$18:$AJ$37,3)</f>
        <v>#N/A</v>
      </c>
      <c r="AV17" s="172"/>
      <c r="AW17" s="173" t="e">
        <f aca="true" t="shared" si="16" ref="AW17:AW40">SQRT(1+(PI()^2*(AP17+AS17)^2)/AV17^2)</f>
        <v>#DIV/0!</v>
      </c>
      <c r="AX17" s="173" t="e">
        <f aca="true" t="shared" si="17" ref="AX17:AX40">(AP17^2*AR17)+AS17^2*AU17*AW17</f>
        <v>#N/A</v>
      </c>
      <c r="AY17" s="174" t="e">
        <f aca="true" t="shared" si="18" ref="AY17:AY40">(AN17^2*AO17^2*PI()/(9.81*10^12))*AX17</f>
        <v>#N/A</v>
      </c>
      <c r="BA17" s="175" t="str">
        <f aca="true" t="shared" si="19" ref="BA17:BA48">B17</f>
        <v>CC</v>
      </c>
      <c r="BB17" s="176" t="e">
        <f aca="true" t="shared" si="20" ref="BB17:BB48">M17</f>
        <v>#N/A</v>
      </c>
      <c r="BC17" s="177" t="e">
        <f aca="true" t="shared" si="21" ref="BC17:BC48">W17</f>
        <v>#N/A</v>
      </c>
      <c r="BE17" s="217"/>
    </row>
    <row r="18" spans="1:57" ht="15.75">
      <c r="A18" s="29">
        <v>5</v>
      </c>
      <c r="B18" s="153" t="s">
        <v>77</v>
      </c>
      <c r="C18" s="154">
        <f t="shared" si="0"/>
        <v>33.46665288783252</v>
      </c>
      <c r="D18" s="155"/>
      <c r="E18" s="24" t="e">
        <f t="shared" si="1"/>
        <v>#NUM!</v>
      </c>
      <c r="F18" s="24"/>
      <c r="G18" s="156"/>
      <c r="I18" s="24" t="e">
        <f t="shared" si="2"/>
        <v>#N/A</v>
      </c>
      <c r="J18" s="178" t="e">
        <f t="shared" si="3"/>
        <v>#N/A</v>
      </c>
      <c r="K18" s="158" t="e">
        <f t="shared" si="4"/>
        <v>#N/A</v>
      </c>
      <c r="L18" s="158"/>
      <c r="M18" s="158" t="e">
        <f t="shared" si="5"/>
        <v>#N/A</v>
      </c>
      <c r="N18" s="159" t="e">
        <f aca="true" t="shared" si="22" ref="N18:N81">IF(H18=1,VLOOKUP(G18,$AA$17:$AF$46,3),IF(H18=2,VLOOKUP(G18,$AA$17:$AF$46,5),VLOOKUP(G18,$AA$17:$AF$46,6)))</f>
        <v>#N/A</v>
      </c>
      <c r="O18" s="156"/>
      <c r="Q18" s="24" t="e">
        <f t="shared" si="6"/>
        <v>#N/A</v>
      </c>
      <c r="R18" s="160" t="e">
        <f t="shared" si="7"/>
        <v>#N/A</v>
      </c>
      <c r="S18" s="161" t="e">
        <f t="shared" si="8"/>
        <v>#N/A</v>
      </c>
      <c r="T18" s="248" t="e">
        <f aca="true" t="shared" si="23" ref="T18:T25">(C18*D18*S18)^2*(Q18*PI())/(9.81*10^12)</f>
        <v>#N/A</v>
      </c>
      <c r="U18" s="259" t="e">
        <f aca="true" t="shared" si="24" ref="U18:U25">IF(P18=0,AY18,T18)</f>
        <v>#N/A</v>
      </c>
      <c r="V18" s="162"/>
      <c r="W18" s="158" t="e">
        <f t="shared" si="9"/>
        <v>#N/A</v>
      </c>
      <c r="X18" s="159" t="e">
        <f aca="true" t="shared" si="25" ref="X18:X81">IF(P18=1,VLOOKUP(S18,$AA$17:$AF$46,3),IF(P18=2,VLOOKUP(S18,$AA$17:$AF$46,5),VLOOKUP(S18,$AA$17:$AF$46,6)))</f>
        <v>#N/A</v>
      </c>
      <c r="Z18" s="163">
        <v>0.155</v>
      </c>
      <c r="AA18" s="35">
        <v>0.16</v>
      </c>
      <c r="AB18" s="35"/>
      <c r="AC18" s="35"/>
      <c r="AD18" s="35"/>
      <c r="AE18" s="35"/>
      <c r="AF18" s="41"/>
      <c r="AH18" s="179">
        <v>1</v>
      </c>
      <c r="AI18" s="180" t="s">
        <v>2</v>
      </c>
      <c r="AJ18" s="41">
        <v>7769</v>
      </c>
      <c r="AK18" s="67"/>
      <c r="AL18" s="166">
        <f t="shared" si="10"/>
        <v>5</v>
      </c>
      <c r="AM18" s="167" t="str">
        <f t="shared" si="11"/>
        <v>CC #</v>
      </c>
      <c r="AN18" s="168">
        <f t="shared" si="12"/>
        <v>33.46665288783252</v>
      </c>
      <c r="AO18" s="169">
        <f t="shared" si="13"/>
        <v>0</v>
      </c>
      <c r="AP18" s="170"/>
      <c r="AQ18" s="170"/>
      <c r="AR18" s="171" t="e">
        <f t="shared" si="14"/>
        <v>#N/A</v>
      </c>
      <c r="AS18" s="170"/>
      <c r="AT18" s="170"/>
      <c r="AU18" s="171" t="e">
        <f t="shared" si="15"/>
        <v>#N/A</v>
      </c>
      <c r="AV18" s="172"/>
      <c r="AW18" s="173" t="e">
        <f t="shared" si="16"/>
        <v>#DIV/0!</v>
      </c>
      <c r="AX18" s="173" t="e">
        <f t="shared" si="17"/>
        <v>#N/A</v>
      </c>
      <c r="AY18" s="174" t="e">
        <f t="shared" si="18"/>
        <v>#N/A</v>
      </c>
      <c r="BA18" s="175" t="str">
        <f t="shared" si="19"/>
        <v>CC #</v>
      </c>
      <c r="BB18" s="176" t="e">
        <f t="shared" si="20"/>
        <v>#N/A</v>
      </c>
      <c r="BC18" s="177" t="e">
        <f t="shared" si="21"/>
        <v>#N/A</v>
      </c>
      <c r="BE18" s="217"/>
    </row>
    <row r="19" spans="1:57" ht="15.75">
      <c r="A19" s="29">
        <v>6</v>
      </c>
      <c r="B19" s="153" t="s">
        <v>78</v>
      </c>
      <c r="C19" s="154">
        <f t="shared" si="0"/>
        <v>35.45668362639149</v>
      </c>
      <c r="D19" s="155"/>
      <c r="E19" s="24" t="e">
        <f t="shared" si="1"/>
        <v>#NUM!</v>
      </c>
      <c r="F19" s="24"/>
      <c r="G19" s="181"/>
      <c r="I19" s="24" t="e">
        <f t="shared" si="2"/>
        <v>#N/A</v>
      </c>
      <c r="J19" s="178" t="e">
        <f t="shared" si="3"/>
        <v>#N/A</v>
      </c>
      <c r="K19" s="158" t="e">
        <f t="shared" si="4"/>
        <v>#N/A</v>
      </c>
      <c r="L19" s="158"/>
      <c r="M19" s="158" t="e">
        <f t="shared" si="5"/>
        <v>#N/A</v>
      </c>
      <c r="N19" s="159" t="e">
        <f t="shared" si="22"/>
        <v>#N/A</v>
      </c>
      <c r="O19" s="181"/>
      <c r="P19" s="182"/>
      <c r="Q19" s="24" t="e">
        <f t="shared" si="6"/>
        <v>#N/A</v>
      </c>
      <c r="R19" s="160" t="e">
        <f t="shared" si="7"/>
        <v>#N/A</v>
      </c>
      <c r="S19" s="161" t="e">
        <f t="shared" si="8"/>
        <v>#N/A</v>
      </c>
      <c r="T19" s="248" t="e">
        <f t="shared" si="23"/>
        <v>#N/A</v>
      </c>
      <c r="U19" s="259" t="e">
        <f t="shared" si="24"/>
        <v>#N/A</v>
      </c>
      <c r="V19" s="162"/>
      <c r="W19" s="158" t="e">
        <f t="shared" si="9"/>
        <v>#N/A</v>
      </c>
      <c r="X19" s="159" t="e">
        <f t="shared" si="25"/>
        <v>#N/A</v>
      </c>
      <c r="Z19" s="163">
        <v>0.165</v>
      </c>
      <c r="AA19" s="35">
        <v>0.17</v>
      </c>
      <c r="AB19" s="35"/>
      <c r="AC19" s="35"/>
      <c r="AD19" s="35"/>
      <c r="AE19" s="35"/>
      <c r="AF19" s="41"/>
      <c r="AH19" s="179">
        <v>2</v>
      </c>
      <c r="AI19" s="180" t="s">
        <v>79</v>
      </c>
      <c r="AJ19" s="41">
        <v>8536</v>
      </c>
      <c r="AK19" s="67"/>
      <c r="AL19" s="166">
        <f t="shared" si="10"/>
        <v>6</v>
      </c>
      <c r="AM19" s="167" t="str">
        <f t="shared" si="11"/>
        <v>DD</v>
      </c>
      <c r="AN19" s="168">
        <f t="shared" si="12"/>
        <v>35.45668362639149</v>
      </c>
      <c r="AO19" s="169">
        <f t="shared" si="13"/>
        <v>0</v>
      </c>
      <c r="AP19" s="170"/>
      <c r="AQ19" s="170"/>
      <c r="AR19" s="171" t="e">
        <f t="shared" si="14"/>
        <v>#N/A</v>
      </c>
      <c r="AS19" s="170"/>
      <c r="AT19" s="170"/>
      <c r="AU19" s="171" t="e">
        <f t="shared" si="15"/>
        <v>#N/A</v>
      </c>
      <c r="AV19" s="172"/>
      <c r="AW19" s="173" t="e">
        <f t="shared" si="16"/>
        <v>#DIV/0!</v>
      </c>
      <c r="AX19" s="173" t="e">
        <f t="shared" si="17"/>
        <v>#N/A</v>
      </c>
      <c r="AY19" s="174" t="e">
        <f t="shared" si="18"/>
        <v>#N/A</v>
      </c>
      <c r="BA19" s="175" t="str">
        <f t="shared" si="19"/>
        <v>DD</v>
      </c>
      <c r="BB19" s="176" t="e">
        <f t="shared" si="20"/>
        <v>#N/A</v>
      </c>
      <c r="BC19" s="177" t="e">
        <f t="shared" si="21"/>
        <v>#N/A</v>
      </c>
      <c r="BE19" s="217"/>
    </row>
    <row r="20" spans="1:57" ht="15.75">
      <c r="A20" s="29">
        <v>7</v>
      </c>
      <c r="B20" s="153" t="s">
        <v>80</v>
      </c>
      <c r="C20" s="154">
        <f t="shared" si="0"/>
        <v>37.565047750535285</v>
      </c>
      <c r="D20" s="155"/>
      <c r="E20" s="183" t="e">
        <f t="shared" si="1"/>
        <v>#NUM!</v>
      </c>
      <c r="F20" s="24"/>
      <c r="G20" s="156"/>
      <c r="I20" s="24" t="e">
        <f t="shared" si="2"/>
        <v>#N/A</v>
      </c>
      <c r="J20" s="178" t="e">
        <f t="shared" si="3"/>
        <v>#N/A</v>
      </c>
      <c r="K20" s="158" t="e">
        <f t="shared" si="4"/>
        <v>#N/A</v>
      </c>
      <c r="L20" s="158"/>
      <c r="M20" s="158" t="e">
        <f t="shared" si="5"/>
        <v>#N/A</v>
      </c>
      <c r="N20" s="159" t="e">
        <f t="shared" si="22"/>
        <v>#N/A</v>
      </c>
      <c r="O20" s="156"/>
      <c r="Q20" s="24" t="e">
        <f t="shared" si="6"/>
        <v>#N/A</v>
      </c>
      <c r="R20" s="160" t="e">
        <f t="shared" si="7"/>
        <v>#N/A</v>
      </c>
      <c r="S20" s="161" t="e">
        <f t="shared" si="8"/>
        <v>#N/A</v>
      </c>
      <c r="T20" s="248" t="e">
        <f t="shared" si="23"/>
        <v>#N/A</v>
      </c>
      <c r="U20" s="259" t="e">
        <f t="shared" si="24"/>
        <v>#N/A</v>
      </c>
      <c r="V20" s="162"/>
      <c r="W20" s="158" t="e">
        <f t="shared" si="9"/>
        <v>#N/A</v>
      </c>
      <c r="X20" s="159" t="e">
        <f t="shared" si="25"/>
        <v>#N/A</v>
      </c>
      <c r="Z20" s="163">
        <v>0.18</v>
      </c>
      <c r="AA20" s="35">
        <v>0.19</v>
      </c>
      <c r="AB20" s="35">
        <v>3.1</v>
      </c>
      <c r="AC20" s="35"/>
      <c r="AD20" s="35"/>
      <c r="AE20" s="35">
        <v>2.3</v>
      </c>
      <c r="AF20" s="41"/>
      <c r="AH20" s="179">
        <v>3</v>
      </c>
      <c r="AI20" s="180" t="s">
        <v>81</v>
      </c>
      <c r="AJ20" s="41">
        <v>8769</v>
      </c>
      <c r="AK20" s="67"/>
      <c r="AL20" s="166">
        <f t="shared" si="10"/>
        <v>7</v>
      </c>
      <c r="AM20" s="167" t="str">
        <f t="shared" si="11"/>
        <v>DD #</v>
      </c>
      <c r="AN20" s="168">
        <f t="shared" si="12"/>
        <v>37.565047750535285</v>
      </c>
      <c r="AO20" s="169">
        <f t="shared" si="13"/>
        <v>0</v>
      </c>
      <c r="AP20" s="170"/>
      <c r="AQ20" s="170"/>
      <c r="AR20" s="171" t="e">
        <f t="shared" si="14"/>
        <v>#N/A</v>
      </c>
      <c r="AS20" s="170"/>
      <c r="AT20" s="170"/>
      <c r="AU20" s="171" t="e">
        <f t="shared" si="15"/>
        <v>#N/A</v>
      </c>
      <c r="AV20" s="172"/>
      <c r="AW20" s="173" t="e">
        <f t="shared" si="16"/>
        <v>#DIV/0!</v>
      </c>
      <c r="AX20" s="173" t="e">
        <f t="shared" si="17"/>
        <v>#N/A</v>
      </c>
      <c r="AY20" s="174" t="e">
        <f t="shared" si="18"/>
        <v>#N/A</v>
      </c>
      <c r="BA20" s="175" t="str">
        <f t="shared" si="19"/>
        <v>DD #</v>
      </c>
      <c r="BB20" s="176" t="e">
        <f t="shared" si="20"/>
        <v>#N/A</v>
      </c>
      <c r="BC20" s="177" t="e">
        <f t="shared" si="21"/>
        <v>#N/A</v>
      </c>
      <c r="BE20" s="217"/>
    </row>
    <row r="21" spans="1:57" ht="15.75">
      <c r="A21" s="29">
        <v>8</v>
      </c>
      <c r="B21" s="153" t="s">
        <v>82</v>
      </c>
      <c r="C21" s="154">
        <f t="shared" si="0"/>
        <v>39.7987817295368</v>
      </c>
      <c r="D21" s="155"/>
      <c r="E21" s="183" t="e">
        <f t="shared" si="1"/>
        <v>#NUM!</v>
      </c>
      <c r="F21" s="24"/>
      <c r="G21" s="156"/>
      <c r="I21" s="24" t="e">
        <f t="shared" si="2"/>
        <v>#N/A</v>
      </c>
      <c r="J21" s="178" t="e">
        <f t="shared" si="3"/>
        <v>#N/A</v>
      </c>
      <c r="K21" s="158" t="e">
        <f t="shared" si="4"/>
        <v>#N/A</v>
      </c>
      <c r="L21" s="158"/>
      <c r="M21" s="158" t="e">
        <f t="shared" si="5"/>
        <v>#N/A</v>
      </c>
      <c r="N21" s="159" t="e">
        <f t="shared" si="22"/>
        <v>#N/A</v>
      </c>
      <c r="O21" s="156"/>
      <c r="Q21" s="24" t="e">
        <f t="shared" si="6"/>
        <v>#N/A</v>
      </c>
      <c r="R21" s="160" t="e">
        <f t="shared" si="7"/>
        <v>#N/A</v>
      </c>
      <c r="S21" s="161" t="e">
        <f t="shared" si="8"/>
        <v>#N/A</v>
      </c>
      <c r="T21" s="248" t="e">
        <f t="shared" si="23"/>
        <v>#N/A</v>
      </c>
      <c r="U21" s="259" t="e">
        <f t="shared" si="24"/>
        <v>#N/A</v>
      </c>
      <c r="V21" s="162"/>
      <c r="W21" s="158" t="e">
        <f t="shared" si="9"/>
        <v>#N/A</v>
      </c>
      <c r="X21" s="159" t="e">
        <f t="shared" si="25"/>
        <v>#N/A</v>
      </c>
      <c r="Z21" s="163">
        <v>0.2</v>
      </c>
      <c r="AA21" s="35">
        <v>0.21</v>
      </c>
      <c r="AB21" s="35">
        <v>3.7</v>
      </c>
      <c r="AC21" s="35"/>
      <c r="AD21" s="35"/>
      <c r="AE21" s="35">
        <v>2.8</v>
      </c>
      <c r="AF21" s="41"/>
      <c r="AH21" s="184">
        <v>4</v>
      </c>
      <c r="AI21" s="1" t="s">
        <v>83</v>
      </c>
      <c r="AJ21" s="165">
        <v>8890</v>
      </c>
      <c r="AK21" s="67"/>
      <c r="AL21" s="166">
        <f t="shared" si="10"/>
        <v>8</v>
      </c>
      <c r="AM21" s="167" t="str">
        <f t="shared" si="11"/>
        <v>EE</v>
      </c>
      <c r="AN21" s="168">
        <f t="shared" si="12"/>
        <v>39.7987817295368</v>
      </c>
      <c r="AO21" s="169">
        <f t="shared" si="13"/>
        <v>0</v>
      </c>
      <c r="AP21" s="170"/>
      <c r="AQ21" s="170"/>
      <c r="AR21" s="171" t="e">
        <f t="shared" si="14"/>
        <v>#N/A</v>
      </c>
      <c r="AS21" s="170"/>
      <c r="AT21" s="170"/>
      <c r="AU21" s="171" t="e">
        <f t="shared" si="15"/>
        <v>#N/A</v>
      </c>
      <c r="AV21" s="172"/>
      <c r="AW21" s="173" t="e">
        <f t="shared" si="16"/>
        <v>#DIV/0!</v>
      </c>
      <c r="AX21" s="173" t="e">
        <f t="shared" si="17"/>
        <v>#N/A</v>
      </c>
      <c r="AY21" s="174" t="e">
        <f t="shared" si="18"/>
        <v>#N/A</v>
      </c>
      <c r="BA21" s="175" t="str">
        <f t="shared" si="19"/>
        <v>EE</v>
      </c>
      <c r="BB21" s="176" t="e">
        <f t="shared" si="20"/>
        <v>#N/A</v>
      </c>
      <c r="BC21" s="177" t="e">
        <f t="shared" si="21"/>
        <v>#N/A</v>
      </c>
      <c r="BE21" s="217"/>
    </row>
    <row r="22" spans="1:57" ht="15.75">
      <c r="A22" s="29">
        <v>9</v>
      </c>
      <c r="B22" s="153" t="s">
        <v>84</v>
      </c>
      <c r="C22" s="154">
        <f t="shared" si="0"/>
        <v>42.16534044290524</v>
      </c>
      <c r="D22" s="155"/>
      <c r="E22" s="183" t="e">
        <f t="shared" si="1"/>
        <v>#NUM!</v>
      </c>
      <c r="F22" s="24"/>
      <c r="G22" s="156"/>
      <c r="I22" s="24" t="e">
        <f t="shared" si="2"/>
        <v>#N/A</v>
      </c>
      <c r="J22" s="178" t="e">
        <f t="shared" si="3"/>
        <v>#N/A</v>
      </c>
      <c r="K22" s="158" t="e">
        <f t="shared" si="4"/>
        <v>#N/A</v>
      </c>
      <c r="L22" s="158"/>
      <c r="M22" s="158" t="e">
        <f t="shared" si="5"/>
        <v>#N/A</v>
      </c>
      <c r="N22" s="159" t="e">
        <f t="shared" si="22"/>
        <v>#N/A</v>
      </c>
      <c r="O22" s="156"/>
      <c r="P22" s="185"/>
      <c r="Q22" s="24" t="e">
        <f t="shared" si="6"/>
        <v>#N/A</v>
      </c>
      <c r="R22" s="160" t="e">
        <f t="shared" si="7"/>
        <v>#N/A</v>
      </c>
      <c r="S22" s="161" t="e">
        <f t="shared" si="8"/>
        <v>#N/A</v>
      </c>
      <c r="T22" s="248" t="e">
        <f t="shared" si="23"/>
        <v>#N/A</v>
      </c>
      <c r="U22" s="259" t="e">
        <f t="shared" si="24"/>
        <v>#N/A</v>
      </c>
      <c r="V22" s="162"/>
      <c r="W22" s="158" t="e">
        <f t="shared" si="9"/>
        <v>#N/A</v>
      </c>
      <c r="X22" s="159" t="e">
        <f t="shared" si="25"/>
        <v>#N/A</v>
      </c>
      <c r="Z22" s="163">
        <v>0.22</v>
      </c>
      <c r="AA22" s="35">
        <v>0.23</v>
      </c>
      <c r="AB22" s="35">
        <v>4.3</v>
      </c>
      <c r="AC22" s="35"/>
      <c r="AD22" s="35"/>
      <c r="AE22" s="35">
        <v>3.2</v>
      </c>
      <c r="AF22" s="41"/>
      <c r="AH22" s="186">
        <v>5</v>
      </c>
      <c r="AI22" s="187" t="s">
        <v>85</v>
      </c>
      <c r="AJ22" s="188">
        <v>8730</v>
      </c>
      <c r="AK22" s="67"/>
      <c r="AL22" s="166">
        <f t="shared" si="10"/>
        <v>9</v>
      </c>
      <c r="AM22" s="167" t="str">
        <f t="shared" si="11"/>
        <v>FF</v>
      </c>
      <c r="AN22" s="168">
        <f t="shared" si="12"/>
        <v>42.16534044290524</v>
      </c>
      <c r="AO22" s="169">
        <f t="shared" si="13"/>
        <v>0</v>
      </c>
      <c r="AP22" s="170"/>
      <c r="AQ22" s="170"/>
      <c r="AR22" s="171" t="e">
        <f t="shared" si="14"/>
        <v>#N/A</v>
      </c>
      <c r="AS22" s="170"/>
      <c r="AT22" s="170"/>
      <c r="AU22" s="171" t="e">
        <f t="shared" si="15"/>
        <v>#N/A</v>
      </c>
      <c r="AV22" s="172"/>
      <c r="AW22" s="173" t="e">
        <f t="shared" si="16"/>
        <v>#DIV/0!</v>
      </c>
      <c r="AX22" s="173" t="e">
        <f t="shared" si="17"/>
        <v>#N/A</v>
      </c>
      <c r="AY22" s="174" t="e">
        <f t="shared" si="18"/>
        <v>#N/A</v>
      </c>
      <c r="BA22" s="175" t="str">
        <f t="shared" si="19"/>
        <v>FF</v>
      </c>
      <c r="BB22" s="176" t="e">
        <f t="shared" si="20"/>
        <v>#N/A</v>
      </c>
      <c r="BC22" s="177" t="e">
        <f t="shared" si="21"/>
        <v>#N/A</v>
      </c>
      <c r="BE22" s="219">
        <v>0.6</v>
      </c>
    </row>
    <row r="23" spans="1:57" ht="15.75">
      <c r="A23" s="29">
        <v>10</v>
      </c>
      <c r="B23" s="153" t="s">
        <v>86</v>
      </c>
      <c r="C23" s="154">
        <f t="shared" si="0"/>
        <v>44.672622060353525</v>
      </c>
      <c r="D23" s="155"/>
      <c r="E23" s="183" t="e">
        <f t="shared" si="1"/>
        <v>#NUM!</v>
      </c>
      <c r="F23" s="24"/>
      <c r="G23" s="156"/>
      <c r="I23" s="24" t="e">
        <f t="shared" si="2"/>
        <v>#N/A</v>
      </c>
      <c r="J23" s="178" t="e">
        <f t="shared" si="3"/>
        <v>#N/A</v>
      </c>
      <c r="K23" s="158" t="e">
        <f t="shared" si="4"/>
        <v>#N/A</v>
      </c>
      <c r="L23" s="158"/>
      <c r="M23" s="158" t="e">
        <f t="shared" si="5"/>
        <v>#N/A</v>
      </c>
      <c r="N23" s="159" t="e">
        <f t="shared" si="22"/>
        <v>#N/A</v>
      </c>
      <c r="O23" s="156"/>
      <c r="P23" s="185"/>
      <c r="Q23" s="24" t="e">
        <f t="shared" si="6"/>
        <v>#N/A</v>
      </c>
      <c r="R23" s="160" t="e">
        <f t="shared" si="7"/>
        <v>#N/A</v>
      </c>
      <c r="S23" s="161" t="e">
        <f t="shared" si="8"/>
        <v>#N/A</v>
      </c>
      <c r="T23" s="248" t="e">
        <f t="shared" si="23"/>
        <v>#N/A</v>
      </c>
      <c r="U23" s="259" t="e">
        <f t="shared" si="24"/>
        <v>#N/A</v>
      </c>
      <c r="V23" s="162"/>
      <c r="W23" s="158" t="e">
        <f t="shared" si="9"/>
        <v>#N/A</v>
      </c>
      <c r="X23" s="159" t="e">
        <f t="shared" si="25"/>
        <v>#N/A</v>
      </c>
      <c r="Z23" s="163">
        <v>0.24</v>
      </c>
      <c r="AA23" s="35">
        <v>0.25</v>
      </c>
      <c r="AB23" s="35">
        <v>4.9</v>
      </c>
      <c r="AC23" s="35"/>
      <c r="AD23" s="35"/>
      <c r="AE23" s="35">
        <v>3.8</v>
      </c>
      <c r="AF23" s="41"/>
      <c r="AH23" s="186">
        <v>6</v>
      </c>
      <c r="AI23" s="187" t="s">
        <v>87</v>
      </c>
      <c r="AJ23" s="188">
        <v>9051</v>
      </c>
      <c r="AK23" s="67"/>
      <c r="AL23" s="166">
        <f t="shared" si="10"/>
        <v>10</v>
      </c>
      <c r="AM23" s="167" t="str">
        <f t="shared" si="11"/>
        <v>FF #</v>
      </c>
      <c r="AN23" s="168">
        <f t="shared" si="12"/>
        <v>44.672622060353525</v>
      </c>
      <c r="AO23" s="169">
        <f t="shared" si="13"/>
        <v>0</v>
      </c>
      <c r="AP23" s="170"/>
      <c r="AQ23" s="170"/>
      <c r="AR23" s="171" t="e">
        <f t="shared" si="14"/>
        <v>#N/A</v>
      </c>
      <c r="AS23" s="170"/>
      <c r="AT23" s="170"/>
      <c r="AU23" s="171" t="e">
        <f t="shared" si="15"/>
        <v>#N/A</v>
      </c>
      <c r="AV23" s="172"/>
      <c r="AW23" s="173" t="e">
        <f t="shared" si="16"/>
        <v>#DIV/0!</v>
      </c>
      <c r="AX23" s="173" t="e">
        <f t="shared" si="17"/>
        <v>#N/A</v>
      </c>
      <c r="AY23" s="174" t="e">
        <f t="shared" si="18"/>
        <v>#N/A</v>
      </c>
      <c r="BA23" s="175" t="str">
        <f t="shared" si="19"/>
        <v>FF #</v>
      </c>
      <c r="BB23" s="176" t="e">
        <f t="shared" si="20"/>
        <v>#N/A</v>
      </c>
      <c r="BC23" s="177" t="e">
        <f t="shared" si="21"/>
        <v>#N/A</v>
      </c>
      <c r="BE23" s="219">
        <v>0.56</v>
      </c>
    </row>
    <row r="24" spans="1:57" ht="15.75">
      <c r="A24" s="29">
        <v>11</v>
      </c>
      <c r="B24" s="153" t="s">
        <v>88</v>
      </c>
      <c r="C24" s="154">
        <f t="shared" si="0"/>
        <v>47.32899440120546</v>
      </c>
      <c r="D24" s="37"/>
      <c r="E24" s="183" t="e">
        <f t="shared" si="1"/>
        <v>#NUM!</v>
      </c>
      <c r="F24" s="24"/>
      <c r="G24" s="156"/>
      <c r="I24" s="24" t="e">
        <f t="shared" si="2"/>
        <v>#N/A</v>
      </c>
      <c r="J24" s="178" t="e">
        <f t="shared" si="3"/>
        <v>#N/A</v>
      </c>
      <c r="K24" s="158" t="e">
        <f t="shared" si="4"/>
        <v>#N/A</v>
      </c>
      <c r="L24" s="158"/>
      <c r="M24" s="158" t="e">
        <f t="shared" si="5"/>
        <v>#N/A</v>
      </c>
      <c r="N24" s="159" t="e">
        <f t="shared" si="22"/>
        <v>#N/A</v>
      </c>
      <c r="O24" s="189"/>
      <c r="P24" s="185"/>
      <c r="Q24" s="24" t="e">
        <f t="shared" si="6"/>
        <v>#N/A</v>
      </c>
      <c r="R24" s="160" t="e">
        <f t="shared" si="7"/>
        <v>#N/A</v>
      </c>
      <c r="S24" s="161" t="e">
        <f t="shared" si="8"/>
        <v>#N/A</v>
      </c>
      <c r="T24" s="248" t="e">
        <f t="shared" si="23"/>
        <v>#N/A</v>
      </c>
      <c r="U24" s="259" t="e">
        <f t="shared" si="24"/>
        <v>#N/A</v>
      </c>
      <c r="V24" s="162"/>
      <c r="W24" s="158" t="e">
        <f t="shared" si="9"/>
        <v>#N/A</v>
      </c>
      <c r="X24" s="159" t="e">
        <f t="shared" si="25"/>
        <v>#N/A</v>
      </c>
      <c r="Z24" s="163">
        <v>0.26</v>
      </c>
      <c r="AA24" s="35">
        <v>0.27</v>
      </c>
      <c r="AB24" s="35">
        <v>5.5</v>
      </c>
      <c r="AC24" s="35"/>
      <c r="AD24" s="35"/>
      <c r="AE24" s="35">
        <v>4.4</v>
      </c>
      <c r="AF24" s="41"/>
      <c r="AH24" s="186">
        <v>7</v>
      </c>
      <c r="AI24" s="187" t="s">
        <v>89</v>
      </c>
      <c r="AJ24" s="188">
        <v>7300</v>
      </c>
      <c r="AK24" s="67"/>
      <c r="AL24" s="166">
        <f t="shared" si="10"/>
        <v>11</v>
      </c>
      <c r="AM24" s="167" t="str">
        <f t="shared" si="11"/>
        <v>GG</v>
      </c>
      <c r="AN24" s="168">
        <f t="shared" si="12"/>
        <v>47.32899440120546</v>
      </c>
      <c r="AO24" s="169">
        <f t="shared" si="13"/>
        <v>0</v>
      </c>
      <c r="AP24" s="170"/>
      <c r="AQ24" s="170"/>
      <c r="AR24" s="171" t="e">
        <f t="shared" si="14"/>
        <v>#N/A</v>
      </c>
      <c r="AS24" s="170"/>
      <c r="AT24" s="170"/>
      <c r="AU24" s="171" t="e">
        <f t="shared" si="15"/>
        <v>#N/A</v>
      </c>
      <c r="AV24" s="172"/>
      <c r="AW24" s="173" t="e">
        <f t="shared" si="16"/>
        <v>#DIV/0!</v>
      </c>
      <c r="AX24" s="173" t="e">
        <f t="shared" si="17"/>
        <v>#N/A</v>
      </c>
      <c r="AY24" s="174" t="e">
        <f t="shared" si="18"/>
        <v>#N/A</v>
      </c>
      <c r="BA24" s="175" t="str">
        <f t="shared" si="19"/>
        <v>GG</v>
      </c>
      <c r="BB24" s="176" t="e">
        <f t="shared" si="20"/>
        <v>#N/A</v>
      </c>
      <c r="BC24" s="177" t="e">
        <f t="shared" si="21"/>
        <v>#N/A</v>
      </c>
      <c r="BE24" s="219">
        <v>0.52</v>
      </c>
    </row>
    <row r="25" spans="1:57" ht="15.75">
      <c r="A25" s="29">
        <v>12</v>
      </c>
      <c r="B25" s="153" t="s">
        <v>90</v>
      </c>
      <c r="C25" s="154">
        <f t="shared" si="0"/>
        <v>50.143322861214905</v>
      </c>
      <c r="D25" s="37"/>
      <c r="E25" s="183" t="e">
        <f t="shared" si="1"/>
        <v>#NUM!</v>
      </c>
      <c r="F25" s="24"/>
      <c r="G25" s="156"/>
      <c r="I25" s="24" t="e">
        <f t="shared" si="2"/>
        <v>#N/A</v>
      </c>
      <c r="J25" s="178" t="e">
        <f t="shared" si="3"/>
        <v>#N/A</v>
      </c>
      <c r="K25" s="158" t="e">
        <f t="shared" si="4"/>
        <v>#N/A</v>
      </c>
      <c r="L25" s="158"/>
      <c r="M25" s="158" t="e">
        <f t="shared" si="5"/>
        <v>#N/A</v>
      </c>
      <c r="N25" s="159" t="e">
        <f t="shared" si="22"/>
        <v>#N/A</v>
      </c>
      <c r="O25" s="189"/>
      <c r="P25" s="185">
        <v>0</v>
      </c>
      <c r="Q25" s="24" t="e">
        <f t="shared" si="6"/>
        <v>#N/A</v>
      </c>
      <c r="R25" s="160" t="e">
        <f t="shared" si="7"/>
        <v>#N/A</v>
      </c>
      <c r="S25" s="161" t="e">
        <f t="shared" si="8"/>
        <v>#N/A</v>
      </c>
      <c r="T25" s="248" t="e">
        <f t="shared" si="23"/>
        <v>#N/A</v>
      </c>
      <c r="U25" s="259" t="e">
        <f t="shared" si="24"/>
        <v>#N/A</v>
      </c>
      <c r="V25" s="162"/>
      <c r="W25" s="158" t="e">
        <f t="shared" si="9"/>
        <v>#N/A</v>
      </c>
      <c r="X25" s="159" t="e">
        <f t="shared" si="25"/>
        <v>#N/A</v>
      </c>
      <c r="Z25" s="163">
        <v>0.285</v>
      </c>
      <c r="AA25" s="35">
        <v>0.3</v>
      </c>
      <c r="AB25" s="35">
        <v>6.4</v>
      </c>
      <c r="AC25" s="35">
        <v>8.1</v>
      </c>
      <c r="AD25" s="35"/>
      <c r="AE25" s="35">
        <v>5.3</v>
      </c>
      <c r="AF25" s="41"/>
      <c r="AH25" s="186">
        <v>8</v>
      </c>
      <c r="AI25" s="187" t="s">
        <v>91</v>
      </c>
      <c r="AJ25" s="188">
        <v>10500</v>
      </c>
      <c r="AK25" s="67"/>
      <c r="AL25" s="166">
        <f t="shared" si="10"/>
        <v>12</v>
      </c>
      <c r="AM25" s="167" t="str">
        <f t="shared" si="11"/>
        <v>GG #</v>
      </c>
      <c r="AN25" s="168">
        <f t="shared" si="12"/>
        <v>50.143322861214905</v>
      </c>
      <c r="AO25" s="169">
        <f t="shared" si="13"/>
        <v>0</v>
      </c>
      <c r="AP25" s="170"/>
      <c r="AQ25" s="170"/>
      <c r="AR25" s="171" t="e">
        <f t="shared" si="14"/>
        <v>#N/A</v>
      </c>
      <c r="AS25" s="170"/>
      <c r="AT25" s="170"/>
      <c r="AU25" s="171" t="e">
        <f t="shared" si="15"/>
        <v>#N/A</v>
      </c>
      <c r="AV25" s="172"/>
      <c r="AW25" s="173" t="e">
        <f t="shared" si="16"/>
        <v>#DIV/0!</v>
      </c>
      <c r="AX25" s="173" t="e">
        <f t="shared" si="17"/>
        <v>#N/A</v>
      </c>
      <c r="AY25" s="174" t="e">
        <f t="shared" si="18"/>
        <v>#N/A</v>
      </c>
      <c r="BA25" s="175" t="str">
        <f t="shared" si="19"/>
        <v>GG #</v>
      </c>
      <c r="BB25" s="176" t="e">
        <f t="shared" si="20"/>
        <v>#N/A</v>
      </c>
      <c r="BC25" s="177" t="e">
        <f t="shared" si="21"/>
        <v>#N/A</v>
      </c>
      <c r="BE25" s="219">
        <v>0.48</v>
      </c>
    </row>
    <row r="26" spans="1:57" ht="15.75">
      <c r="A26" s="29">
        <v>13</v>
      </c>
      <c r="B26" s="153" t="s">
        <v>92</v>
      </c>
      <c r="C26" s="154">
        <f t="shared" si="0"/>
        <v>53.124999999999936</v>
      </c>
      <c r="D26" s="37"/>
      <c r="E26" s="183" t="e">
        <f t="shared" si="1"/>
        <v>#NUM!</v>
      </c>
      <c r="F26" s="24"/>
      <c r="G26" s="156"/>
      <c r="I26" s="24" t="e">
        <f t="shared" si="2"/>
        <v>#N/A</v>
      </c>
      <c r="J26" s="178" t="e">
        <f t="shared" si="3"/>
        <v>#N/A</v>
      </c>
      <c r="K26" s="158" t="e">
        <f t="shared" si="4"/>
        <v>#N/A</v>
      </c>
      <c r="L26" s="158"/>
      <c r="M26" s="158" t="e">
        <f t="shared" si="5"/>
        <v>#N/A</v>
      </c>
      <c r="N26" s="159" t="e">
        <f t="shared" si="22"/>
        <v>#N/A</v>
      </c>
      <c r="O26" s="189"/>
      <c r="P26" s="185"/>
      <c r="Q26" s="24" t="e">
        <f t="shared" si="6"/>
        <v>#N/A</v>
      </c>
      <c r="R26" s="160" t="e">
        <f t="shared" si="7"/>
        <v>#N/A</v>
      </c>
      <c r="S26" s="161" t="e">
        <f t="shared" si="8"/>
        <v>#N/A</v>
      </c>
      <c r="T26" s="248" t="e">
        <f aca="true" t="shared" si="26" ref="T26:T40">(C26*D26*S26)^2*(Q26*PI())/(9.81*10^12)</f>
        <v>#N/A</v>
      </c>
      <c r="U26" s="259" t="e">
        <f aca="true" t="shared" si="27" ref="U26:U40">IF(P26=0,AY26,T26)</f>
        <v>#N/A</v>
      </c>
      <c r="V26" s="162"/>
      <c r="W26" s="158" t="e">
        <f t="shared" si="9"/>
        <v>#N/A</v>
      </c>
      <c r="X26" s="159" t="e">
        <f t="shared" si="25"/>
        <v>#N/A</v>
      </c>
      <c r="Z26" s="163">
        <v>0.315</v>
      </c>
      <c r="AA26" s="35">
        <v>0.33</v>
      </c>
      <c r="AB26" s="35">
        <v>7.4</v>
      </c>
      <c r="AC26" s="35">
        <v>9.3</v>
      </c>
      <c r="AD26" s="35"/>
      <c r="AE26" s="35">
        <v>6.4</v>
      </c>
      <c r="AF26" s="41"/>
      <c r="AH26" s="186">
        <v>9</v>
      </c>
      <c r="AI26" s="187" t="s">
        <v>93</v>
      </c>
      <c r="AJ26" s="188">
        <v>19300</v>
      </c>
      <c r="AK26" s="67"/>
      <c r="AL26" s="166">
        <f t="shared" si="10"/>
        <v>13</v>
      </c>
      <c r="AM26" s="167" t="str">
        <f t="shared" si="11"/>
        <v>AA</v>
      </c>
      <c r="AN26" s="168">
        <f t="shared" si="12"/>
        <v>53.124999999999936</v>
      </c>
      <c r="AO26" s="169">
        <f t="shared" si="13"/>
        <v>0</v>
      </c>
      <c r="AP26" s="170"/>
      <c r="AQ26" s="170"/>
      <c r="AR26" s="171" t="e">
        <f t="shared" si="14"/>
        <v>#N/A</v>
      </c>
      <c r="AS26" s="170"/>
      <c r="AT26" s="170"/>
      <c r="AU26" s="171" t="e">
        <f t="shared" si="15"/>
        <v>#N/A</v>
      </c>
      <c r="AV26" s="172"/>
      <c r="AW26" s="173" t="e">
        <f t="shared" si="16"/>
        <v>#DIV/0!</v>
      </c>
      <c r="AX26" s="173" t="e">
        <f t="shared" si="17"/>
        <v>#N/A</v>
      </c>
      <c r="AY26" s="174" t="e">
        <f t="shared" si="18"/>
        <v>#N/A</v>
      </c>
      <c r="BA26" s="175" t="str">
        <f t="shared" si="19"/>
        <v>AA</v>
      </c>
      <c r="BB26" s="176" t="e">
        <f t="shared" si="20"/>
        <v>#N/A</v>
      </c>
      <c r="BC26" s="177" t="e">
        <f t="shared" si="21"/>
        <v>#N/A</v>
      </c>
      <c r="BE26" s="219">
        <v>0.44</v>
      </c>
    </row>
    <row r="27" spans="1:57" ht="15.75">
      <c r="A27" s="29">
        <v>14</v>
      </c>
      <c r="B27" s="153" t="s">
        <v>94</v>
      </c>
      <c r="C27" s="154">
        <f t="shared" si="0"/>
        <v>56.2839768878375</v>
      </c>
      <c r="D27" s="37"/>
      <c r="E27" s="183" t="e">
        <f t="shared" si="1"/>
        <v>#NUM!</v>
      </c>
      <c r="F27" s="24"/>
      <c r="G27" s="156"/>
      <c r="I27" s="24" t="e">
        <f t="shared" si="2"/>
        <v>#N/A</v>
      </c>
      <c r="J27" s="178" t="e">
        <f t="shared" si="3"/>
        <v>#N/A</v>
      </c>
      <c r="K27" s="158" t="e">
        <f t="shared" si="4"/>
        <v>#N/A</v>
      </c>
      <c r="L27" s="158"/>
      <c r="M27" s="158" t="e">
        <f t="shared" si="5"/>
        <v>#N/A</v>
      </c>
      <c r="N27" s="159" t="e">
        <f t="shared" si="22"/>
        <v>#N/A</v>
      </c>
      <c r="O27" s="189"/>
      <c r="P27" s="185"/>
      <c r="Q27" s="24" t="e">
        <f t="shared" si="6"/>
        <v>#N/A</v>
      </c>
      <c r="R27" s="160" t="e">
        <f t="shared" si="7"/>
        <v>#N/A</v>
      </c>
      <c r="S27" s="161" t="e">
        <f t="shared" si="8"/>
        <v>#N/A</v>
      </c>
      <c r="T27" s="248" t="e">
        <f t="shared" si="26"/>
        <v>#N/A</v>
      </c>
      <c r="U27" s="259" t="e">
        <f t="shared" si="27"/>
        <v>#N/A</v>
      </c>
      <c r="V27" s="162"/>
      <c r="W27" s="158" t="e">
        <f t="shared" si="9"/>
        <v>#N/A</v>
      </c>
      <c r="X27" s="159" t="e">
        <f t="shared" si="25"/>
        <v>#N/A</v>
      </c>
      <c r="Z27" s="163">
        <v>0.345</v>
      </c>
      <c r="AA27" s="35">
        <v>0.36</v>
      </c>
      <c r="AB27" s="35">
        <v>8.6</v>
      </c>
      <c r="AC27" s="35">
        <v>10.4</v>
      </c>
      <c r="AD27" s="35"/>
      <c r="AE27" s="35">
        <v>7.5</v>
      </c>
      <c r="AF27" s="41">
        <v>5.2</v>
      </c>
      <c r="AH27" s="190">
        <v>10</v>
      </c>
      <c r="AI27" s="191" t="s">
        <v>95</v>
      </c>
      <c r="AJ27" s="192">
        <v>21450</v>
      </c>
      <c r="AK27" s="67"/>
      <c r="AL27" s="166">
        <f t="shared" si="10"/>
        <v>14</v>
      </c>
      <c r="AM27" s="167" t="str">
        <f t="shared" si="11"/>
        <v>AA #</v>
      </c>
      <c r="AN27" s="168">
        <f t="shared" si="12"/>
        <v>56.2839768878375</v>
      </c>
      <c r="AO27" s="169">
        <f t="shared" si="13"/>
        <v>0</v>
      </c>
      <c r="AP27" s="170"/>
      <c r="AQ27" s="170"/>
      <c r="AR27" s="171" t="e">
        <f t="shared" si="14"/>
        <v>#N/A</v>
      </c>
      <c r="AS27" s="170"/>
      <c r="AT27" s="170"/>
      <c r="AU27" s="171" t="e">
        <f t="shared" si="15"/>
        <v>#N/A</v>
      </c>
      <c r="AV27" s="172"/>
      <c r="AW27" s="173" t="e">
        <f t="shared" si="16"/>
        <v>#DIV/0!</v>
      </c>
      <c r="AX27" s="173" t="e">
        <f t="shared" si="17"/>
        <v>#N/A</v>
      </c>
      <c r="AY27" s="174" t="e">
        <f t="shared" si="18"/>
        <v>#N/A</v>
      </c>
      <c r="BA27" s="175" t="str">
        <f t="shared" si="19"/>
        <v>AA #</v>
      </c>
      <c r="BB27" s="176" t="e">
        <f t="shared" si="20"/>
        <v>#N/A</v>
      </c>
      <c r="BC27" s="177" t="e">
        <f t="shared" si="21"/>
        <v>#N/A</v>
      </c>
      <c r="BE27" s="219">
        <v>0.4</v>
      </c>
    </row>
    <row r="28" spans="1:57" ht="16.5" thickBot="1">
      <c r="A28" s="193">
        <v>15</v>
      </c>
      <c r="B28" s="194" t="s">
        <v>96</v>
      </c>
      <c r="C28" s="195">
        <f t="shared" si="0"/>
        <v>59.63079631643537</v>
      </c>
      <c r="D28" s="196"/>
      <c r="E28" s="183" t="e">
        <f t="shared" si="1"/>
        <v>#NUM!</v>
      </c>
      <c r="F28" s="24"/>
      <c r="G28" s="156"/>
      <c r="I28" s="24" t="e">
        <f t="shared" si="2"/>
        <v>#N/A</v>
      </c>
      <c r="J28" s="178" t="e">
        <f t="shared" si="3"/>
        <v>#N/A</v>
      </c>
      <c r="K28" s="158" t="e">
        <f t="shared" si="4"/>
        <v>#N/A</v>
      </c>
      <c r="L28" s="158"/>
      <c r="M28" s="158" t="e">
        <f t="shared" si="5"/>
        <v>#N/A</v>
      </c>
      <c r="N28" s="159" t="e">
        <f t="shared" si="22"/>
        <v>#N/A</v>
      </c>
      <c r="O28" s="189"/>
      <c r="P28" s="185"/>
      <c r="Q28" s="24" t="e">
        <f t="shared" si="6"/>
        <v>#N/A</v>
      </c>
      <c r="R28" s="160" t="e">
        <f t="shared" si="7"/>
        <v>#N/A</v>
      </c>
      <c r="S28" s="161" t="e">
        <f t="shared" si="8"/>
        <v>#N/A</v>
      </c>
      <c r="T28" s="248" t="e">
        <f t="shared" si="26"/>
        <v>#N/A</v>
      </c>
      <c r="U28" s="259" t="e">
        <f t="shared" si="27"/>
        <v>#N/A</v>
      </c>
      <c r="V28" s="162"/>
      <c r="W28" s="158" t="e">
        <f t="shared" si="9"/>
        <v>#N/A</v>
      </c>
      <c r="X28" s="159" t="e">
        <f t="shared" si="25"/>
        <v>#N/A</v>
      </c>
      <c r="Z28" s="163">
        <v>0.38</v>
      </c>
      <c r="AA28" s="35">
        <v>0.4</v>
      </c>
      <c r="AB28" s="35"/>
      <c r="AC28" s="35">
        <v>12</v>
      </c>
      <c r="AD28" s="35">
        <v>15.7</v>
      </c>
      <c r="AE28" s="35">
        <v>9.1</v>
      </c>
      <c r="AF28" s="41">
        <v>5.9</v>
      </c>
      <c r="AH28" s="179">
        <v>11</v>
      </c>
      <c r="AI28" s="180" t="s">
        <v>97</v>
      </c>
      <c r="AJ28" s="41">
        <v>7849</v>
      </c>
      <c r="AL28" s="141">
        <f t="shared" si="10"/>
        <v>15</v>
      </c>
      <c r="AM28" s="145" t="str">
        <f t="shared" si="11"/>
        <v>BB</v>
      </c>
      <c r="AN28" s="197">
        <f t="shared" si="12"/>
        <v>59.63079631643537</v>
      </c>
      <c r="AO28" s="198">
        <f t="shared" si="13"/>
        <v>0</v>
      </c>
      <c r="AP28" s="199"/>
      <c r="AQ28" s="199"/>
      <c r="AR28" s="171" t="e">
        <f t="shared" si="14"/>
        <v>#N/A</v>
      </c>
      <c r="AS28" s="199"/>
      <c r="AT28" s="199"/>
      <c r="AU28" s="171" t="e">
        <f t="shared" si="15"/>
        <v>#N/A</v>
      </c>
      <c r="AV28" s="200"/>
      <c r="AW28" s="201" t="e">
        <f t="shared" si="16"/>
        <v>#DIV/0!</v>
      </c>
      <c r="AX28" s="201" t="e">
        <f t="shared" si="17"/>
        <v>#N/A</v>
      </c>
      <c r="AY28" s="202" t="e">
        <f t="shared" si="18"/>
        <v>#N/A</v>
      </c>
      <c r="BA28" s="175" t="str">
        <f t="shared" si="19"/>
        <v>BB</v>
      </c>
      <c r="BB28" s="176" t="e">
        <f t="shared" si="20"/>
        <v>#N/A</v>
      </c>
      <c r="BC28" s="177" t="e">
        <f t="shared" si="21"/>
        <v>#N/A</v>
      </c>
      <c r="BE28" s="219">
        <v>0.36</v>
      </c>
    </row>
    <row r="29" spans="1:57" ht="15.75">
      <c r="A29" s="29">
        <v>16</v>
      </c>
      <c r="B29" s="153" t="s">
        <v>98</v>
      </c>
      <c r="C29" s="154">
        <f t="shared" si="0"/>
        <v>63.176627984519484</v>
      </c>
      <c r="D29" s="37"/>
      <c r="E29" s="183" t="e">
        <f t="shared" si="1"/>
        <v>#NUM!</v>
      </c>
      <c r="F29" s="24" t="e">
        <f>LOG(8*D52)</f>
        <v>#NUM!</v>
      </c>
      <c r="G29" s="156"/>
      <c r="I29" s="24" t="e">
        <f t="shared" si="2"/>
        <v>#N/A</v>
      </c>
      <c r="J29" s="178" t="e">
        <f t="shared" si="3"/>
        <v>#N/A</v>
      </c>
      <c r="K29" s="158" t="e">
        <f t="shared" si="4"/>
        <v>#N/A</v>
      </c>
      <c r="L29" s="158"/>
      <c r="M29" s="158" t="e">
        <f t="shared" si="5"/>
        <v>#N/A</v>
      </c>
      <c r="N29" s="159" t="e">
        <f t="shared" si="22"/>
        <v>#N/A</v>
      </c>
      <c r="O29" s="189"/>
      <c r="P29" s="185"/>
      <c r="Q29" s="24" t="e">
        <f t="shared" si="6"/>
        <v>#N/A</v>
      </c>
      <c r="R29" s="160" t="e">
        <f t="shared" si="7"/>
        <v>#N/A</v>
      </c>
      <c r="S29" s="161" t="e">
        <f t="shared" si="8"/>
        <v>#N/A</v>
      </c>
      <c r="T29" s="248" t="e">
        <f t="shared" si="26"/>
        <v>#N/A</v>
      </c>
      <c r="U29" s="259" t="e">
        <f t="shared" si="27"/>
        <v>#N/A</v>
      </c>
      <c r="V29" s="162"/>
      <c r="W29" s="158" t="e">
        <f t="shared" si="9"/>
        <v>#N/A</v>
      </c>
      <c r="X29" s="159" t="e">
        <f t="shared" si="25"/>
        <v>#N/A</v>
      </c>
      <c r="Z29" s="163">
        <v>0.42</v>
      </c>
      <c r="AA29" s="35">
        <v>0.44</v>
      </c>
      <c r="AB29" s="35"/>
      <c r="AC29" s="35">
        <v>13.6</v>
      </c>
      <c r="AD29" s="35">
        <v>18.4</v>
      </c>
      <c r="AE29" s="35">
        <v>10.8</v>
      </c>
      <c r="AF29" s="41">
        <v>7.5</v>
      </c>
      <c r="AH29" s="179">
        <v>12</v>
      </c>
      <c r="AI29" s="180" t="s">
        <v>99</v>
      </c>
      <c r="AJ29" s="41">
        <v>8646</v>
      </c>
      <c r="AL29" s="166">
        <f t="shared" si="10"/>
        <v>16</v>
      </c>
      <c r="AM29" s="167" t="str">
        <f t="shared" si="11"/>
        <v>C</v>
      </c>
      <c r="AN29" s="168">
        <f t="shared" si="12"/>
        <v>63.176627984519484</v>
      </c>
      <c r="AO29" s="169">
        <f t="shared" si="13"/>
        <v>0</v>
      </c>
      <c r="AP29" s="170"/>
      <c r="AQ29" s="170"/>
      <c r="AR29" s="171" t="e">
        <f t="shared" si="14"/>
        <v>#N/A</v>
      </c>
      <c r="AS29" s="170"/>
      <c r="AT29" s="170"/>
      <c r="AU29" s="171" t="e">
        <f t="shared" si="15"/>
        <v>#N/A</v>
      </c>
      <c r="AV29" s="172"/>
      <c r="AW29" s="173" t="e">
        <f t="shared" si="16"/>
        <v>#DIV/0!</v>
      </c>
      <c r="AX29" s="173" t="e">
        <f t="shared" si="17"/>
        <v>#N/A</v>
      </c>
      <c r="AY29" s="174" t="e">
        <f t="shared" si="18"/>
        <v>#N/A</v>
      </c>
      <c r="BA29" s="175" t="str">
        <f t="shared" si="19"/>
        <v>C</v>
      </c>
      <c r="BB29" s="176" t="e">
        <f t="shared" si="20"/>
        <v>#N/A</v>
      </c>
      <c r="BC29" s="177" t="e">
        <f t="shared" si="21"/>
        <v>#N/A</v>
      </c>
      <c r="BE29" s="219">
        <v>0.3</v>
      </c>
    </row>
    <row r="30" spans="1:57" ht="15.75">
      <c r="A30" s="29">
        <v>17</v>
      </c>
      <c r="B30" s="153" t="s">
        <v>100</v>
      </c>
      <c r="C30" s="154">
        <f t="shared" si="0"/>
        <v>66.93330577566506</v>
      </c>
      <c r="D30" s="37"/>
      <c r="E30" s="183" t="e">
        <f t="shared" si="1"/>
        <v>#NUM!</v>
      </c>
      <c r="F30" s="24"/>
      <c r="G30" s="156"/>
      <c r="I30" s="24" t="e">
        <f t="shared" si="2"/>
        <v>#N/A</v>
      </c>
      <c r="J30" s="178" t="e">
        <f t="shared" si="3"/>
        <v>#N/A</v>
      </c>
      <c r="K30" s="158" t="e">
        <f t="shared" si="4"/>
        <v>#N/A</v>
      </c>
      <c r="L30" s="158"/>
      <c r="M30" s="158" t="e">
        <f t="shared" si="5"/>
        <v>#N/A</v>
      </c>
      <c r="N30" s="159" t="e">
        <f t="shared" si="22"/>
        <v>#N/A</v>
      </c>
      <c r="O30" s="189"/>
      <c r="P30" s="185"/>
      <c r="Q30" s="24" t="e">
        <f t="shared" si="6"/>
        <v>#N/A</v>
      </c>
      <c r="R30" s="160" t="e">
        <f t="shared" si="7"/>
        <v>#N/A</v>
      </c>
      <c r="S30" s="161" t="e">
        <f t="shared" si="8"/>
        <v>#N/A</v>
      </c>
      <c r="T30" s="248" t="e">
        <f t="shared" si="26"/>
        <v>#N/A</v>
      </c>
      <c r="U30" s="259" t="e">
        <f t="shared" si="27"/>
        <v>#N/A</v>
      </c>
      <c r="V30" s="162"/>
      <c r="W30" s="158" t="e">
        <f t="shared" si="9"/>
        <v>#N/A</v>
      </c>
      <c r="X30" s="159" t="e">
        <f t="shared" si="25"/>
        <v>#N/A</v>
      </c>
      <c r="Z30" s="163">
        <v>0.46</v>
      </c>
      <c r="AA30" s="35">
        <v>0.48</v>
      </c>
      <c r="AB30" s="35"/>
      <c r="AC30" s="35">
        <v>15.4</v>
      </c>
      <c r="AD30" s="35">
        <v>20.8</v>
      </c>
      <c r="AE30" s="35">
        <v>12.4</v>
      </c>
      <c r="AF30" s="41">
        <v>8.1</v>
      </c>
      <c r="AH30" s="179">
        <v>13</v>
      </c>
      <c r="AI30" s="180" t="s">
        <v>101</v>
      </c>
      <c r="AJ30" s="41">
        <v>8944</v>
      </c>
      <c r="AL30" s="166">
        <f t="shared" si="10"/>
        <v>17</v>
      </c>
      <c r="AM30" s="167" t="str">
        <f t="shared" si="11"/>
        <v>C #</v>
      </c>
      <c r="AN30" s="168">
        <f t="shared" si="12"/>
        <v>66.93330577566506</v>
      </c>
      <c r="AO30" s="169">
        <f t="shared" si="13"/>
        <v>0</v>
      </c>
      <c r="AP30" s="170"/>
      <c r="AQ30" s="170"/>
      <c r="AR30" s="171" t="e">
        <f t="shared" si="14"/>
        <v>#N/A</v>
      </c>
      <c r="AS30" s="170"/>
      <c r="AT30" s="170"/>
      <c r="AU30" s="171" t="e">
        <f t="shared" si="15"/>
        <v>#N/A</v>
      </c>
      <c r="AV30" s="172"/>
      <c r="AW30" s="173" t="e">
        <f t="shared" si="16"/>
        <v>#DIV/0!</v>
      </c>
      <c r="AX30" s="173" t="e">
        <f t="shared" si="17"/>
        <v>#N/A</v>
      </c>
      <c r="AY30" s="174" t="e">
        <f t="shared" si="18"/>
        <v>#N/A</v>
      </c>
      <c r="BA30" s="175" t="str">
        <f t="shared" si="19"/>
        <v>C #</v>
      </c>
      <c r="BB30" s="176" t="e">
        <f t="shared" si="20"/>
        <v>#N/A</v>
      </c>
      <c r="BC30" s="177" t="e">
        <f t="shared" si="21"/>
        <v>#N/A</v>
      </c>
      <c r="BE30" s="219">
        <v>0.27</v>
      </c>
    </row>
    <row r="31" spans="1:57" ht="15.75">
      <c r="A31" s="29">
        <v>18</v>
      </c>
      <c r="B31" s="153" t="s">
        <v>102</v>
      </c>
      <c r="C31" s="154">
        <f t="shared" si="0"/>
        <v>70.913367252783</v>
      </c>
      <c r="D31" s="37"/>
      <c r="E31" s="183" t="e">
        <f t="shared" si="1"/>
        <v>#NUM!</v>
      </c>
      <c r="F31" s="24"/>
      <c r="G31" s="156"/>
      <c r="I31" s="24" t="e">
        <f t="shared" si="2"/>
        <v>#N/A</v>
      </c>
      <c r="J31" s="178" t="e">
        <f t="shared" si="3"/>
        <v>#N/A</v>
      </c>
      <c r="K31" s="158" t="e">
        <f t="shared" si="4"/>
        <v>#N/A</v>
      </c>
      <c r="L31" s="158"/>
      <c r="M31" s="158" t="e">
        <f t="shared" si="5"/>
        <v>#N/A</v>
      </c>
      <c r="N31" s="159" t="e">
        <f t="shared" si="22"/>
        <v>#N/A</v>
      </c>
      <c r="O31" s="189"/>
      <c r="P31" s="185"/>
      <c r="Q31" s="24" t="e">
        <f t="shared" si="6"/>
        <v>#N/A</v>
      </c>
      <c r="R31" s="160" t="e">
        <f t="shared" si="7"/>
        <v>#N/A</v>
      </c>
      <c r="S31" s="161" t="e">
        <f t="shared" si="8"/>
        <v>#N/A</v>
      </c>
      <c r="T31" s="248" t="e">
        <f t="shared" si="26"/>
        <v>#N/A</v>
      </c>
      <c r="U31" s="259" t="e">
        <f t="shared" si="27"/>
        <v>#N/A</v>
      </c>
      <c r="V31" s="162"/>
      <c r="W31" s="158" t="e">
        <f t="shared" si="9"/>
        <v>#N/A</v>
      </c>
      <c r="X31" s="159" t="e">
        <f t="shared" si="25"/>
        <v>#N/A</v>
      </c>
      <c r="Z31" s="163">
        <v>0.5</v>
      </c>
      <c r="AA31" s="35">
        <v>0.52</v>
      </c>
      <c r="AB31" s="35"/>
      <c r="AC31" s="35">
        <v>17.1</v>
      </c>
      <c r="AD31" s="35">
        <v>23.5</v>
      </c>
      <c r="AE31" s="35">
        <v>14</v>
      </c>
      <c r="AF31" s="41">
        <v>9.6</v>
      </c>
      <c r="AH31" s="179">
        <v>14</v>
      </c>
      <c r="AI31" s="180" t="s">
        <v>103</v>
      </c>
      <c r="AJ31" s="41">
        <v>7847</v>
      </c>
      <c r="AL31" s="166">
        <f t="shared" si="10"/>
        <v>18</v>
      </c>
      <c r="AM31" s="167" t="str">
        <f t="shared" si="11"/>
        <v>D</v>
      </c>
      <c r="AN31" s="168">
        <f t="shared" si="12"/>
        <v>70.913367252783</v>
      </c>
      <c r="AO31" s="169">
        <f t="shared" si="13"/>
        <v>0</v>
      </c>
      <c r="AP31" s="170"/>
      <c r="AQ31" s="170"/>
      <c r="AR31" s="171" t="e">
        <f t="shared" si="14"/>
        <v>#N/A</v>
      </c>
      <c r="AS31" s="170"/>
      <c r="AT31" s="170"/>
      <c r="AU31" s="171" t="e">
        <f t="shared" si="15"/>
        <v>#N/A</v>
      </c>
      <c r="AV31" s="172"/>
      <c r="AW31" s="173" t="e">
        <f t="shared" si="16"/>
        <v>#DIV/0!</v>
      </c>
      <c r="AX31" s="173" t="e">
        <f t="shared" si="17"/>
        <v>#N/A</v>
      </c>
      <c r="AY31" s="174" t="e">
        <f t="shared" si="18"/>
        <v>#N/A</v>
      </c>
      <c r="BA31" s="175" t="str">
        <f t="shared" si="19"/>
        <v>D</v>
      </c>
      <c r="BB31" s="176" t="e">
        <f t="shared" si="20"/>
        <v>#N/A</v>
      </c>
      <c r="BC31" s="177" t="e">
        <f t="shared" si="21"/>
        <v>#N/A</v>
      </c>
      <c r="BE31" s="220">
        <v>0.25</v>
      </c>
    </row>
    <row r="32" spans="1:55" ht="15.75">
      <c r="A32" s="29">
        <v>19</v>
      </c>
      <c r="B32" s="153" t="s">
        <v>104</v>
      </c>
      <c r="C32" s="154">
        <f t="shared" si="0"/>
        <v>75.1300955010706</v>
      </c>
      <c r="D32" s="37"/>
      <c r="E32" s="183" t="e">
        <f t="shared" si="1"/>
        <v>#NUM!</v>
      </c>
      <c r="F32" s="24"/>
      <c r="G32" s="156"/>
      <c r="I32" s="24" t="e">
        <f t="shared" si="2"/>
        <v>#N/A</v>
      </c>
      <c r="J32" s="178" t="e">
        <f t="shared" si="3"/>
        <v>#N/A</v>
      </c>
      <c r="K32" s="158" t="e">
        <f t="shared" si="4"/>
        <v>#N/A</v>
      </c>
      <c r="L32" s="158"/>
      <c r="M32" s="158" t="e">
        <f t="shared" si="5"/>
        <v>#N/A</v>
      </c>
      <c r="N32" s="159" t="e">
        <f t="shared" si="22"/>
        <v>#N/A</v>
      </c>
      <c r="O32" s="189"/>
      <c r="P32" s="185"/>
      <c r="Q32" s="24" t="e">
        <f t="shared" si="6"/>
        <v>#N/A</v>
      </c>
      <c r="R32" s="160" t="e">
        <f t="shared" si="7"/>
        <v>#N/A</v>
      </c>
      <c r="S32" s="161" t="e">
        <f t="shared" si="8"/>
        <v>#N/A</v>
      </c>
      <c r="T32" s="248" t="e">
        <f t="shared" si="26"/>
        <v>#N/A</v>
      </c>
      <c r="U32" s="259" t="e">
        <f t="shared" si="27"/>
        <v>#N/A</v>
      </c>
      <c r="V32" s="162"/>
      <c r="W32" s="158" t="e">
        <f t="shared" si="9"/>
        <v>#N/A</v>
      </c>
      <c r="X32" s="159" t="e">
        <f t="shared" si="25"/>
        <v>#N/A</v>
      </c>
      <c r="Z32" s="163">
        <v>0.54</v>
      </c>
      <c r="AA32" s="35">
        <v>0.56</v>
      </c>
      <c r="AB32" s="35"/>
      <c r="AC32" s="35">
        <v>18.7</v>
      </c>
      <c r="AD32" s="35">
        <v>26.4</v>
      </c>
      <c r="AE32" s="35">
        <v>16</v>
      </c>
      <c r="AF32" s="41">
        <v>10.9</v>
      </c>
      <c r="AH32" s="179">
        <v>15</v>
      </c>
      <c r="AI32" s="180" t="s">
        <v>105</v>
      </c>
      <c r="AJ32" s="41">
        <v>8404</v>
      </c>
      <c r="AL32" s="166">
        <f t="shared" si="10"/>
        <v>19</v>
      </c>
      <c r="AM32" s="167" t="str">
        <f t="shared" si="11"/>
        <v>D #</v>
      </c>
      <c r="AN32" s="168">
        <f t="shared" si="12"/>
        <v>75.1300955010706</v>
      </c>
      <c r="AO32" s="169">
        <f t="shared" si="13"/>
        <v>0</v>
      </c>
      <c r="AP32" s="170"/>
      <c r="AQ32" s="170"/>
      <c r="AR32" s="171" t="e">
        <f t="shared" si="14"/>
        <v>#N/A</v>
      </c>
      <c r="AS32" s="170"/>
      <c r="AT32" s="170"/>
      <c r="AU32" s="171" t="e">
        <f t="shared" si="15"/>
        <v>#N/A</v>
      </c>
      <c r="AV32" s="172"/>
      <c r="AW32" s="173" t="e">
        <f t="shared" si="16"/>
        <v>#DIV/0!</v>
      </c>
      <c r="AX32" s="173" t="e">
        <f t="shared" si="17"/>
        <v>#N/A</v>
      </c>
      <c r="AY32" s="174" t="e">
        <f t="shared" si="18"/>
        <v>#N/A</v>
      </c>
      <c r="BA32" s="175" t="str">
        <f t="shared" si="19"/>
        <v>D #</v>
      </c>
      <c r="BB32" s="176" t="e">
        <f t="shared" si="20"/>
        <v>#N/A</v>
      </c>
      <c r="BC32" s="177" t="e">
        <f t="shared" si="21"/>
        <v>#N/A</v>
      </c>
    </row>
    <row r="33" spans="1:55" ht="15.75">
      <c r="A33" s="29">
        <v>20</v>
      </c>
      <c r="B33" s="153" t="s">
        <v>106</v>
      </c>
      <c r="C33" s="154">
        <f t="shared" si="0"/>
        <v>79.59756345907363</v>
      </c>
      <c r="D33" s="37"/>
      <c r="E33" s="183" t="e">
        <f t="shared" si="1"/>
        <v>#NUM!</v>
      </c>
      <c r="F33" s="24"/>
      <c r="G33" s="156"/>
      <c r="I33" s="24" t="e">
        <f t="shared" si="2"/>
        <v>#N/A</v>
      </c>
      <c r="J33" s="178" t="e">
        <f t="shared" si="3"/>
        <v>#N/A</v>
      </c>
      <c r="K33" s="158" t="e">
        <f t="shared" si="4"/>
        <v>#N/A</v>
      </c>
      <c r="L33" s="158"/>
      <c r="M33" s="158" t="e">
        <f t="shared" si="5"/>
        <v>#N/A</v>
      </c>
      <c r="N33" s="159" t="e">
        <f t="shared" si="22"/>
        <v>#N/A</v>
      </c>
      <c r="O33" s="189"/>
      <c r="P33" s="185"/>
      <c r="Q33" s="24" t="e">
        <f t="shared" si="6"/>
        <v>#N/A</v>
      </c>
      <c r="R33" s="160" t="e">
        <f t="shared" si="7"/>
        <v>#N/A</v>
      </c>
      <c r="S33" s="161" t="e">
        <f t="shared" si="8"/>
        <v>#N/A</v>
      </c>
      <c r="T33" s="248" t="e">
        <f t="shared" si="26"/>
        <v>#N/A</v>
      </c>
      <c r="U33" s="259" t="e">
        <f t="shared" si="27"/>
        <v>#N/A</v>
      </c>
      <c r="V33" s="162"/>
      <c r="W33" s="158" t="e">
        <f t="shared" si="9"/>
        <v>#N/A</v>
      </c>
      <c r="X33" s="159" t="e">
        <f t="shared" si="25"/>
        <v>#N/A</v>
      </c>
      <c r="Z33" s="163">
        <v>0.58</v>
      </c>
      <c r="AA33" s="35">
        <v>0.6</v>
      </c>
      <c r="AB33" s="35"/>
      <c r="AC33" s="35">
        <v>20.8</v>
      </c>
      <c r="AD33" s="35">
        <v>29</v>
      </c>
      <c r="AE33" s="35">
        <v>19</v>
      </c>
      <c r="AF33" s="203">
        <v>12.5</v>
      </c>
      <c r="AH33" s="179">
        <v>16</v>
      </c>
      <c r="AI33" s="180" t="s">
        <v>107</v>
      </c>
      <c r="AJ33" s="41">
        <v>8564</v>
      </c>
      <c r="AL33" s="166">
        <f t="shared" si="10"/>
        <v>20</v>
      </c>
      <c r="AM33" s="167" t="str">
        <f t="shared" si="11"/>
        <v>E</v>
      </c>
      <c r="AN33" s="168">
        <f t="shared" si="12"/>
        <v>79.59756345907363</v>
      </c>
      <c r="AO33" s="169">
        <f t="shared" si="13"/>
        <v>0</v>
      </c>
      <c r="AP33" s="170"/>
      <c r="AQ33" s="170"/>
      <c r="AR33" s="171" t="e">
        <f t="shared" si="14"/>
        <v>#N/A</v>
      </c>
      <c r="AS33" s="170"/>
      <c r="AT33" s="170"/>
      <c r="AU33" s="171" t="e">
        <f t="shared" si="15"/>
        <v>#N/A</v>
      </c>
      <c r="AV33" s="172"/>
      <c r="AW33" s="173" t="e">
        <f t="shared" si="16"/>
        <v>#DIV/0!</v>
      </c>
      <c r="AX33" s="173" t="e">
        <f t="shared" si="17"/>
        <v>#N/A</v>
      </c>
      <c r="AY33" s="174" t="e">
        <f t="shared" si="18"/>
        <v>#N/A</v>
      </c>
      <c r="BA33" s="175" t="str">
        <f t="shared" si="19"/>
        <v>E</v>
      </c>
      <c r="BB33" s="176" t="e">
        <f t="shared" si="20"/>
        <v>#N/A</v>
      </c>
      <c r="BC33" s="177" t="e">
        <f t="shared" si="21"/>
        <v>#N/A</v>
      </c>
    </row>
    <row r="34" spans="1:55" ht="15.75">
      <c r="A34" s="29">
        <v>21</v>
      </c>
      <c r="B34" s="153" t="s">
        <v>108</v>
      </c>
      <c r="C34" s="154">
        <f t="shared" si="0"/>
        <v>84.33068088581052</v>
      </c>
      <c r="D34" s="37"/>
      <c r="E34" s="183" t="e">
        <f t="shared" si="1"/>
        <v>#NUM!</v>
      </c>
      <c r="F34" s="24"/>
      <c r="G34" s="156"/>
      <c r="I34" s="24" t="e">
        <f t="shared" si="2"/>
        <v>#N/A</v>
      </c>
      <c r="J34" s="178" t="e">
        <f t="shared" si="3"/>
        <v>#N/A</v>
      </c>
      <c r="K34" s="158" t="e">
        <f t="shared" si="4"/>
        <v>#N/A</v>
      </c>
      <c r="L34" s="158"/>
      <c r="M34" s="158" t="e">
        <f t="shared" si="5"/>
        <v>#N/A</v>
      </c>
      <c r="N34" s="159" t="e">
        <f t="shared" si="22"/>
        <v>#N/A</v>
      </c>
      <c r="O34" s="189"/>
      <c r="P34" s="185"/>
      <c r="Q34" s="24" t="e">
        <f t="shared" si="6"/>
        <v>#N/A</v>
      </c>
      <c r="R34" s="160" t="e">
        <f t="shared" si="7"/>
        <v>#N/A</v>
      </c>
      <c r="S34" s="161" t="e">
        <f t="shared" si="8"/>
        <v>#N/A</v>
      </c>
      <c r="T34" s="248" t="e">
        <f t="shared" si="26"/>
        <v>#N/A</v>
      </c>
      <c r="U34" s="259" t="e">
        <f t="shared" si="27"/>
        <v>#N/A</v>
      </c>
      <c r="V34" s="162"/>
      <c r="W34" s="158" t="e">
        <f t="shared" si="9"/>
        <v>#N/A</v>
      </c>
      <c r="X34" s="159" t="e">
        <f t="shared" si="25"/>
        <v>#N/A</v>
      </c>
      <c r="Z34" s="163">
        <v>0.625</v>
      </c>
      <c r="AA34" s="35">
        <v>0.65</v>
      </c>
      <c r="AB34" s="35"/>
      <c r="AC34" s="35">
        <v>23.3</v>
      </c>
      <c r="AD34" s="35">
        <v>32.4</v>
      </c>
      <c r="AE34" s="35">
        <v>21.6</v>
      </c>
      <c r="AF34" s="203">
        <v>14</v>
      </c>
      <c r="AH34" s="179">
        <v>17</v>
      </c>
      <c r="AI34" s="180" t="s">
        <v>109</v>
      </c>
      <c r="AJ34" s="41">
        <v>7741</v>
      </c>
      <c r="AL34" s="166">
        <f t="shared" si="10"/>
        <v>21</v>
      </c>
      <c r="AM34" s="167" t="str">
        <f t="shared" si="11"/>
        <v>F</v>
      </c>
      <c r="AN34" s="168">
        <f t="shared" si="12"/>
        <v>84.33068088581052</v>
      </c>
      <c r="AO34" s="169">
        <f t="shared" si="13"/>
        <v>0</v>
      </c>
      <c r="AP34" s="170"/>
      <c r="AQ34" s="170"/>
      <c r="AR34" s="171" t="e">
        <f t="shared" si="14"/>
        <v>#N/A</v>
      </c>
      <c r="AS34" s="170"/>
      <c r="AT34" s="170"/>
      <c r="AU34" s="171" t="e">
        <f t="shared" si="15"/>
        <v>#N/A</v>
      </c>
      <c r="AV34" s="172"/>
      <c r="AW34" s="173" t="e">
        <f t="shared" si="16"/>
        <v>#DIV/0!</v>
      </c>
      <c r="AX34" s="173" t="e">
        <f t="shared" si="17"/>
        <v>#N/A</v>
      </c>
      <c r="AY34" s="174" t="e">
        <f t="shared" si="18"/>
        <v>#N/A</v>
      </c>
      <c r="BA34" s="175" t="str">
        <f t="shared" si="19"/>
        <v>F</v>
      </c>
      <c r="BB34" s="176" t="e">
        <f t="shared" si="20"/>
        <v>#N/A</v>
      </c>
      <c r="BC34" s="177" t="e">
        <f t="shared" si="21"/>
        <v>#N/A</v>
      </c>
    </row>
    <row r="35" spans="1:55" ht="15.75">
      <c r="A35" s="29">
        <v>22</v>
      </c>
      <c r="B35" s="153" t="s">
        <v>110</v>
      </c>
      <c r="C35" s="154">
        <f t="shared" si="0"/>
        <v>89.3452441207071</v>
      </c>
      <c r="D35" s="37"/>
      <c r="E35" s="183" t="e">
        <f t="shared" si="1"/>
        <v>#NUM!</v>
      </c>
      <c r="F35" s="24"/>
      <c r="G35" s="156"/>
      <c r="I35" s="24" t="e">
        <f t="shared" si="2"/>
        <v>#N/A</v>
      </c>
      <c r="J35" s="178" t="e">
        <f t="shared" si="3"/>
        <v>#N/A</v>
      </c>
      <c r="K35" s="158" t="e">
        <f t="shared" si="4"/>
        <v>#N/A</v>
      </c>
      <c r="L35" s="158"/>
      <c r="M35" s="158" t="e">
        <f t="shared" si="5"/>
        <v>#N/A</v>
      </c>
      <c r="N35" s="159" t="e">
        <f t="shared" si="22"/>
        <v>#N/A</v>
      </c>
      <c r="O35" s="189"/>
      <c r="P35" s="185"/>
      <c r="Q35" s="24" t="e">
        <f t="shared" si="6"/>
        <v>#N/A</v>
      </c>
      <c r="R35" s="160" t="e">
        <f t="shared" si="7"/>
        <v>#N/A</v>
      </c>
      <c r="S35" s="161" t="e">
        <f t="shared" si="8"/>
        <v>#N/A</v>
      </c>
      <c r="T35" s="248" t="e">
        <f t="shared" si="26"/>
        <v>#N/A</v>
      </c>
      <c r="U35" s="259" t="e">
        <f t="shared" si="27"/>
        <v>#N/A</v>
      </c>
      <c r="V35" s="162"/>
      <c r="W35" s="158" t="e">
        <f t="shared" si="9"/>
        <v>#N/A</v>
      </c>
      <c r="X35" s="159" t="e">
        <f t="shared" si="25"/>
        <v>#N/A</v>
      </c>
      <c r="Z35" s="163">
        <v>0.675</v>
      </c>
      <c r="AA35" s="35">
        <v>0.7</v>
      </c>
      <c r="AB35" s="35"/>
      <c r="AC35" s="35">
        <v>26</v>
      </c>
      <c r="AD35" s="35">
        <v>35.8</v>
      </c>
      <c r="AE35" s="35">
        <v>24.3</v>
      </c>
      <c r="AF35" s="41"/>
      <c r="AH35" s="179">
        <v>18</v>
      </c>
      <c r="AI35" s="180" t="s">
        <v>111</v>
      </c>
      <c r="AJ35" s="41">
        <v>7832</v>
      </c>
      <c r="AL35" s="166">
        <f t="shared" si="10"/>
        <v>22</v>
      </c>
      <c r="AM35" s="167" t="str">
        <f t="shared" si="11"/>
        <v>F #</v>
      </c>
      <c r="AN35" s="168">
        <f t="shared" si="12"/>
        <v>89.3452441207071</v>
      </c>
      <c r="AO35" s="169">
        <f t="shared" si="13"/>
        <v>0</v>
      </c>
      <c r="AP35" s="170"/>
      <c r="AQ35" s="170"/>
      <c r="AR35" s="171" t="e">
        <f t="shared" si="14"/>
        <v>#N/A</v>
      </c>
      <c r="AS35" s="170"/>
      <c r="AT35" s="170"/>
      <c r="AU35" s="171" t="e">
        <f t="shared" si="15"/>
        <v>#N/A</v>
      </c>
      <c r="AV35" s="172"/>
      <c r="AW35" s="173" t="e">
        <f t="shared" si="16"/>
        <v>#DIV/0!</v>
      </c>
      <c r="AX35" s="173" t="e">
        <f t="shared" si="17"/>
        <v>#N/A</v>
      </c>
      <c r="AY35" s="174" t="e">
        <f t="shared" si="18"/>
        <v>#N/A</v>
      </c>
      <c r="BA35" s="175" t="str">
        <f t="shared" si="19"/>
        <v>F #</v>
      </c>
      <c r="BB35" s="176" t="e">
        <f t="shared" si="20"/>
        <v>#N/A</v>
      </c>
      <c r="BC35" s="177" t="e">
        <f t="shared" si="21"/>
        <v>#N/A</v>
      </c>
    </row>
    <row r="36" spans="1:55" ht="15.75">
      <c r="A36" s="29">
        <v>23</v>
      </c>
      <c r="B36" s="153" t="s">
        <v>112</v>
      </c>
      <c r="C36" s="154">
        <f t="shared" si="0"/>
        <v>94.65798880241097</v>
      </c>
      <c r="D36" s="37"/>
      <c r="E36" s="183" t="e">
        <f t="shared" si="1"/>
        <v>#NUM!</v>
      </c>
      <c r="F36" s="24"/>
      <c r="G36" s="156"/>
      <c r="I36" s="24" t="e">
        <f t="shared" si="2"/>
        <v>#N/A</v>
      </c>
      <c r="J36" s="178" t="e">
        <f t="shared" si="3"/>
        <v>#N/A</v>
      </c>
      <c r="K36" s="158" t="e">
        <f t="shared" si="4"/>
        <v>#N/A</v>
      </c>
      <c r="L36" s="158"/>
      <c r="M36" s="158" t="e">
        <f t="shared" si="5"/>
        <v>#N/A</v>
      </c>
      <c r="N36" s="159" t="e">
        <f t="shared" si="22"/>
        <v>#N/A</v>
      </c>
      <c r="O36" s="189"/>
      <c r="P36" s="185"/>
      <c r="Q36" s="24" t="e">
        <f t="shared" si="6"/>
        <v>#N/A</v>
      </c>
      <c r="R36" s="160" t="e">
        <f t="shared" si="7"/>
        <v>#N/A</v>
      </c>
      <c r="S36" s="161" t="e">
        <f t="shared" si="8"/>
        <v>#N/A</v>
      </c>
      <c r="T36" s="248" t="e">
        <f t="shared" si="26"/>
        <v>#N/A</v>
      </c>
      <c r="U36" s="259" t="e">
        <f t="shared" si="27"/>
        <v>#N/A</v>
      </c>
      <c r="V36" s="162"/>
      <c r="W36" s="158" t="e">
        <f t="shared" si="9"/>
        <v>#N/A</v>
      </c>
      <c r="X36" s="159" t="e">
        <f t="shared" si="25"/>
        <v>#N/A</v>
      </c>
      <c r="Z36" s="163">
        <v>0.725</v>
      </c>
      <c r="AA36" s="35">
        <v>0.75</v>
      </c>
      <c r="AB36" s="35"/>
      <c r="AC36" s="35">
        <v>28.8</v>
      </c>
      <c r="AD36" s="35">
        <v>39.2</v>
      </c>
      <c r="AE36" s="35">
        <v>27.2</v>
      </c>
      <c r="AF36" s="41"/>
      <c r="AH36" s="179">
        <v>19</v>
      </c>
      <c r="AI36" s="180" t="s">
        <v>113</v>
      </c>
      <c r="AJ36" s="41">
        <v>8382</v>
      </c>
      <c r="AL36" s="166">
        <f t="shared" si="10"/>
        <v>23</v>
      </c>
      <c r="AM36" s="167" t="str">
        <f t="shared" si="11"/>
        <v>G</v>
      </c>
      <c r="AN36" s="168">
        <f t="shared" si="12"/>
        <v>94.65798880241097</v>
      </c>
      <c r="AO36" s="169">
        <f t="shared" si="13"/>
        <v>0</v>
      </c>
      <c r="AP36" s="170"/>
      <c r="AQ36" s="170"/>
      <c r="AR36" s="171" t="e">
        <f t="shared" si="14"/>
        <v>#N/A</v>
      </c>
      <c r="AS36" s="170"/>
      <c r="AT36" s="170"/>
      <c r="AU36" s="171" t="e">
        <f t="shared" si="15"/>
        <v>#N/A</v>
      </c>
      <c r="AV36" s="172"/>
      <c r="AW36" s="173" t="e">
        <f t="shared" si="16"/>
        <v>#DIV/0!</v>
      </c>
      <c r="AX36" s="173" t="e">
        <f t="shared" si="17"/>
        <v>#N/A</v>
      </c>
      <c r="AY36" s="174" t="e">
        <f t="shared" si="18"/>
        <v>#N/A</v>
      </c>
      <c r="BA36" s="175" t="str">
        <f t="shared" si="19"/>
        <v>G</v>
      </c>
      <c r="BB36" s="176" t="e">
        <f t="shared" si="20"/>
        <v>#N/A</v>
      </c>
      <c r="BC36" s="177" t="e">
        <f t="shared" si="21"/>
        <v>#N/A</v>
      </c>
    </row>
    <row r="37" spans="1:55" ht="15.75">
      <c r="A37" s="193">
        <v>24</v>
      </c>
      <c r="B37" s="194" t="s">
        <v>114</v>
      </c>
      <c r="C37" s="195">
        <f t="shared" si="0"/>
        <v>100.28664572242985</v>
      </c>
      <c r="D37" s="196"/>
      <c r="E37" s="183" t="e">
        <f t="shared" si="1"/>
        <v>#NUM!</v>
      </c>
      <c r="F37" s="24"/>
      <c r="G37" s="156"/>
      <c r="H37" s="35"/>
      <c r="I37" s="24" t="e">
        <f t="shared" si="2"/>
        <v>#N/A</v>
      </c>
      <c r="J37" s="178" t="e">
        <f t="shared" si="3"/>
        <v>#N/A</v>
      </c>
      <c r="K37" s="158" t="e">
        <f t="shared" si="4"/>
        <v>#N/A</v>
      </c>
      <c r="L37" s="158"/>
      <c r="M37" s="158" t="e">
        <f t="shared" si="5"/>
        <v>#N/A</v>
      </c>
      <c r="N37" s="159" t="e">
        <f t="shared" si="22"/>
        <v>#N/A</v>
      </c>
      <c r="O37" s="189"/>
      <c r="P37" s="229"/>
      <c r="Q37" s="24" t="e">
        <f t="shared" si="6"/>
        <v>#N/A</v>
      </c>
      <c r="R37" s="160" t="e">
        <f t="shared" si="7"/>
        <v>#N/A</v>
      </c>
      <c r="S37" s="161" t="e">
        <f t="shared" si="8"/>
        <v>#N/A</v>
      </c>
      <c r="T37" s="248" t="e">
        <f t="shared" si="26"/>
        <v>#N/A</v>
      </c>
      <c r="U37" s="259" t="e">
        <f t="shared" si="27"/>
        <v>#N/A</v>
      </c>
      <c r="V37" s="162"/>
      <c r="W37" s="158" t="e">
        <f t="shared" si="9"/>
        <v>#N/A</v>
      </c>
      <c r="X37" s="159" t="e">
        <f t="shared" si="25"/>
        <v>#N/A</v>
      </c>
      <c r="Z37" s="163">
        <v>0.775</v>
      </c>
      <c r="AA37" s="35">
        <v>0.8</v>
      </c>
      <c r="AB37" s="35"/>
      <c r="AC37" s="35">
        <v>31.5</v>
      </c>
      <c r="AD37" s="35">
        <v>42.5</v>
      </c>
      <c r="AE37" s="35">
        <v>30.2</v>
      </c>
      <c r="AF37" s="41"/>
      <c r="AH37" s="204">
        <v>20</v>
      </c>
      <c r="AI37" s="205" t="s">
        <v>115</v>
      </c>
      <c r="AJ37" s="50">
        <v>8870</v>
      </c>
      <c r="AL37" s="166">
        <f t="shared" si="10"/>
        <v>24</v>
      </c>
      <c r="AM37" s="167" t="str">
        <f t="shared" si="11"/>
        <v>G #</v>
      </c>
      <c r="AN37" s="168">
        <f t="shared" si="12"/>
        <v>100.28664572242985</v>
      </c>
      <c r="AO37" s="169">
        <f t="shared" si="13"/>
        <v>0</v>
      </c>
      <c r="AP37" s="170"/>
      <c r="AQ37" s="170"/>
      <c r="AR37" s="171" t="e">
        <f t="shared" si="14"/>
        <v>#N/A</v>
      </c>
      <c r="AS37" s="170"/>
      <c r="AT37" s="170"/>
      <c r="AU37" s="171" t="e">
        <f t="shared" si="15"/>
        <v>#N/A</v>
      </c>
      <c r="AV37" s="172"/>
      <c r="AW37" s="173" t="e">
        <f t="shared" si="16"/>
        <v>#DIV/0!</v>
      </c>
      <c r="AX37" s="173" t="e">
        <f t="shared" si="17"/>
        <v>#N/A</v>
      </c>
      <c r="AY37" s="174" t="e">
        <f t="shared" si="18"/>
        <v>#N/A</v>
      </c>
      <c r="BA37" s="175" t="str">
        <f t="shared" si="19"/>
        <v>G #</v>
      </c>
      <c r="BB37" s="176" t="e">
        <f t="shared" si="20"/>
        <v>#N/A</v>
      </c>
      <c r="BC37" s="177" t="e">
        <f t="shared" si="21"/>
        <v>#N/A</v>
      </c>
    </row>
    <row r="38" spans="1:55" ht="15.75">
      <c r="A38" s="29">
        <v>25</v>
      </c>
      <c r="B38" s="153" t="s">
        <v>116</v>
      </c>
      <c r="C38" s="154">
        <f t="shared" si="0"/>
        <v>106.24999999999991</v>
      </c>
      <c r="D38" s="37"/>
      <c r="E38" s="183" t="e">
        <f t="shared" si="1"/>
        <v>#NUM!</v>
      </c>
      <c r="F38" s="24"/>
      <c r="G38" s="156"/>
      <c r="I38" s="24" t="e">
        <f t="shared" si="2"/>
        <v>#N/A</v>
      </c>
      <c r="J38" s="178" t="e">
        <f t="shared" si="3"/>
        <v>#N/A</v>
      </c>
      <c r="K38" s="158" t="e">
        <f t="shared" si="4"/>
        <v>#N/A</v>
      </c>
      <c r="L38" s="158"/>
      <c r="M38" s="158" t="e">
        <f t="shared" si="5"/>
        <v>#N/A</v>
      </c>
      <c r="N38" s="159" t="e">
        <f t="shared" si="22"/>
        <v>#N/A</v>
      </c>
      <c r="O38" s="189"/>
      <c r="P38" s="185"/>
      <c r="Q38" s="24" t="e">
        <f t="shared" si="6"/>
        <v>#N/A</v>
      </c>
      <c r="R38" s="160" t="e">
        <f t="shared" si="7"/>
        <v>#N/A</v>
      </c>
      <c r="S38" s="161" t="e">
        <f t="shared" si="8"/>
        <v>#N/A</v>
      </c>
      <c r="T38" s="248" t="e">
        <f t="shared" si="26"/>
        <v>#N/A</v>
      </c>
      <c r="U38" s="259" t="e">
        <f t="shared" si="27"/>
        <v>#N/A</v>
      </c>
      <c r="V38" s="162"/>
      <c r="W38" s="158" t="e">
        <f t="shared" si="9"/>
        <v>#N/A</v>
      </c>
      <c r="X38" s="159" t="e">
        <f t="shared" si="25"/>
        <v>#N/A</v>
      </c>
      <c r="Z38" s="163">
        <v>0.825</v>
      </c>
      <c r="AA38" s="35">
        <v>0.85</v>
      </c>
      <c r="AB38" s="35"/>
      <c r="AC38" s="35"/>
      <c r="AD38" s="35">
        <v>45.7</v>
      </c>
      <c r="AE38" s="35">
        <v>33.1</v>
      </c>
      <c r="AF38" s="41"/>
      <c r="AH38" s="67"/>
      <c r="AI38" s="67"/>
      <c r="AJ38" s="67"/>
      <c r="AL38" s="166">
        <f t="shared" si="10"/>
        <v>25</v>
      </c>
      <c r="AM38" s="167" t="str">
        <f t="shared" si="11"/>
        <v>A</v>
      </c>
      <c r="AN38" s="168">
        <f t="shared" si="12"/>
        <v>106.24999999999991</v>
      </c>
      <c r="AO38" s="169">
        <f t="shared" si="13"/>
        <v>0</v>
      </c>
      <c r="AP38" s="170"/>
      <c r="AQ38" s="170"/>
      <c r="AR38" s="171" t="e">
        <f t="shared" si="14"/>
        <v>#N/A</v>
      </c>
      <c r="AS38" s="170"/>
      <c r="AT38" s="170"/>
      <c r="AU38" s="171" t="e">
        <f t="shared" si="15"/>
        <v>#N/A</v>
      </c>
      <c r="AV38" s="172"/>
      <c r="AW38" s="173" t="e">
        <f t="shared" si="16"/>
        <v>#DIV/0!</v>
      </c>
      <c r="AX38" s="173" t="e">
        <f t="shared" si="17"/>
        <v>#N/A</v>
      </c>
      <c r="AY38" s="174" t="e">
        <f t="shared" si="18"/>
        <v>#N/A</v>
      </c>
      <c r="BA38" s="175" t="str">
        <f t="shared" si="19"/>
        <v>A</v>
      </c>
      <c r="BB38" s="176" t="e">
        <f t="shared" si="20"/>
        <v>#N/A</v>
      </c>
      <c r="BC38" s="177" t="e">
        <f t="shared" si="21"/>
        <v>#N/A</v>
      </c>
    </row>
    <row r="39" spans="1:55" ht="15.75">
      <c r="A39" s="29">
        <v>26</v>
      </c>
      <c r="B39" s="153" t="s">
        <v>117</v>
      </c>
      <c r="C39" s="154">
        <f t="shared" si="0"/>
        <v>112.56795377567504</v>
      </c>
      <c r="D39" s="37"/>
      <c r="E39" s="183" t="e">
        <f t="shared" si="1"/>
        <v>#NUM!</v>
      </c>
      <c r="F39" s="24"/>
      <c r="G39" s="156"/>
      <c r="I39" s="24" t="e">
        <f t="shared" si="2"/>
        <v>#N/A</v>
      </c>
      <c r="J39" s="178" t="e">
        <f t="shared" si="3"/>
        <v>#N/A</v>
      </c>
      <c r="K39" s="158" t="e">
        <f t="shared" si="4"/>
        <v>#N/A</v>
      </c>
      <c r="L39" s="158"/>
      <c r="M39" s="158" t="e">
        <f t="shared" si="5"/>
        <v>#N/A</v>
      </c>
      <c r="N39" s="159" t="e">
        <f t="shared" si="22"/>
        <v>#N/A</v>
      </c>
      <c r="O39" s="189"/>
      <c r="P39" s="185"/>
      <c r="Q39" s="24" t="e">
        <f t="shared" si="6"/>
        <v>#N/A</v>
      </c>
      <c r="R39" s="160" t="e">
        <f t="shared" si="7"/>
        <v>#N/A</v>
      </c>
      <c r="S39" s="161" t="e">
        <f t="shared" si="8"/>
        <v>#N/A</v>
      </c>
      <c r="T39" s="248" t="e">
        <f t="shared" si="26"/>
        <v>#N/A</v>
      </c>
      <c r="U39" s="259" t="e">
        <f t="shared" si="27"/>
        <v>#N/A</v>
      </c>
      <c r="V39" s="162"/>
      <c r="W39" s="158" t="e">
        <f t="shared" si="9"/>
        <v>#N/A</v>
      </c>
      <c r="X39" s="159" t="e">
        <f t="shared" si="25"/>
        <v>#N/A</v>
      </c>
      <c r="Z39" s="163">
        <v>0.875</v>
      </c>
      <c r="AA39" s="35">
        <v>0.9</v>
      </c>
      <c r="AB39" s="35"/>
      <c r="AC39" s="35"/>
      <c r="AD39" s="35">
        <v>48.9</v>
      </c>
      <c r="AE39" s="35">
        <v>36.1</v>
      </c>
      <c r="AF39" s="41"/>
      <c r="AL39" s="166">
        <f t="shared" si="10"/>
        <v>26</v>
      </c>
      <c r="AM39" s="167" t="str">
        <f t="shared" si="11"/>
        <v>A #</v>
      </c>
      <c r="AN39" s="168">
        <f t="shared" si="12"/>
        <v>112.56795377567504</v>
      </c>
      <c r="AO39" s="169">
        <f t="shared" si="13"/>
        <v>0</v>
      </c>
      <c r="AP39" s="170"/>
      <c r="AQ39" s="170"/>
      <c r="AR39" s="171" t="e">
        <f t="shared" si="14"/>
        <v>#N/A</v>
      </c>
      <c r="AS39" s="170"/>
      <c r="AT39" s="170"/>
      <c r="AU39" s="171" t="e">
        <f t="shared" si="15"/>
        <v>#N/A</v>
      </c>
      <c r="AV39" s="172"/>
      <c r="AW39" s="173" t="e">
        <f t="shared" si="16"/>
        <v>#DIV/0!</v>
      </c>
      <c r="AX39" s="173" t="e">
        <f t="shared" si="17"/>
        <v>#N/A</v>
      </c>
      <c r="AY39" s="174" t="e">
        <f t="shared" si="18"/>
        <v>#N/A</v>
      </c>
      <c r="BA39" s="175" t="str">
        <f t="shared" si="19"/>
        <v>A #</v>
      </c>
      <c r="BB39" s="176" t="e">
        <f t="shared" si="20"/>
        <v>#N/A</v>
      </c>
      <c r="BC39" s="177" t="e">
        <f t="shared" si="21"/>
        <v>#N/A</v>
      </c>
    </row>
    <row r="40" spans="1:55" ht="15.75" customHeight="1" thickBot="1">
      <c r="A40" s="193">
        <v>27</v>
      </c>
      <c r="B40" s="194" t="s">
        <v>118</v>
      </c>
      <c r="C40" s="195">
        <f t="shared" si="0"/>
        <v>119.26159263287079</v>
      </c>
      <c r="D40" s="196"/>
      <c r="E40" s="183" t="e">
        <f t="shared" si="1"/>
        <v>#NUM!</v>
      </c>
      <c r="F40" s="24"/>
      <c r="G40" s="156"/>
      <c r="I40" s="24" t="e">
        <f t="shared" si="2"/>
        <v>#N/A</v>
      </c>
      <c r="J40" s="178" t="e">
        <f t="shared" si="3"/>
        <v>#N/A</v>
      </c>
      <c r="K40" s="158" t="e">
        <f t="shared" si="4"/>
        <v>#N/A</v>
      </c>
      <c r="L40" s="158"/>
      <c r="M40" s="158" t="e">
        <f t="shared" si="5"/>
        <v>#N/A</v>
      </c>
      <c r="N40" s="159" t="e">
        <f t="shared" si="22"/>
        <v>#N/A</v>
      </c>
      <c r="O40" s="189"/>
      <c r="P40" s="185"/>
      <c r="Q40" s="24" t="e">
        <f t="shared" si="6"/>
        <v>#N/A</v>
      </c>
      <c r="R40" s="160" t="e">
        <f t="shared" si="7"/>
        <v>#N/A</v>
      </c>
      <c r="S40" s="161" t="e">
        <f t="shared" si="8"/>
        <v>#N/A</v>
      </c>
      <c r="T40" s="248" t="e">
        <f t="shared" si="26"/>
        <v>#N/A</v>
      </c>
      <c r="U40" s="259" t="e">
        <f t="shared" si="27"/>
        <v>#N/A</v>
      </c>
      <c r="V40" s="162"/>
      <c r="W40" s="158" t="e">
        <f t="shared" si="9"/>
        <v>#N/A</v>
      </c>
      <c r="X40" s="159" t="e">
        <f t="shared" si="25"/>
        <v>#N/A</v>
      </c>
      <c r="Z40" s="163">
        <v>0.925</v>
      </c>
      <c r="AA40" s="35">
        <v>0.95</v>
      </c>
      <c r="AB40" s="35"/>
      <c r="AC40" s="35"/>
      <c r="AD40" s="35">
        <v>51.7</v>
      </c>
      <c r="AE40" s="35">
        <v>39</v>
      </c>
      <c r="AF40" s="41"/>
      <c r="AL40" s="141">
        <f t="shared" si="10"/>
        <v>27</v>
      </c>
      <c r="AM40" s="145" t="str">
        <f t="shared" si="11"/>
        <v>B</v>
      </c>
      <c r="AN40" s="197">
        <f t="shared" si="12"/>
        <v>119.26159263287079</v>
      </c>
      <c r="AO40" s="198">
        <f t="shared" si="13"/>
        <v>0</v>
      </c>
      <c r="AP40" s="199"/>
      <c r="AQ40" s="199"/>
      <c r="AR40" s="171" t="e">
        <f t="shared" si="14"/>
        <v>#N/A</v>
      </c>
      <c r="AS40" s="199"/>
      <c r="AT40" s="199"/>
      <c r="AU40" s="171" t="e">
        <f t="shared" si="15"/>
        <v>#N/A</v>
      </c>
      <c r="AV40" s="200"/>
      <c r="AW40" s="201" t="e">
        <f t="shared" si="16"/>
        <v>#DIV/0!</v>
      </c>
      <c r="AX40" s="201" t="e">
        <f t="shared" si="17"/>
        <v>#N/A</v>
      </c>
      <c r="AY40" s="202" t="e">
        <f t="shared" si="18"/>
        <v>#N/A</v>
      </c>
      <c r="BA40" s="175" t="str">
        <f t="shared" si="19"/>
        <v>B</v>
      </c>
      <c r="BB40" s="176" t="e">
        <f t="shared" si="20"/>
        <v>#N/A</v>
      </c>
      <c r="BC40" s="177" t="e">
        <f t="shared" si="21"/>
        <v>#N/A</v>
      </c>
    </row>
    <row r="41" spans="1:55" ht="15.75">
      <c r="A41" s="29">
        <v>28</v>
      </c>
      <c r="B41" s="153" t="s">
        <v>75</v>
      </c>
      <c r="C41" s="154">
        <f t="shared" si="0"/>
        <v>126.35325596903903</v>
      </c>
      <c r="D41" s="37"/>
      <c r="E41" s="183" t="e">
        <f>LOG(#REF!)</f>
        <v>#REF!</v>
      </c>
      <c r="F41" s="24" t="e">
        <f>LOG(4*D64)</f>
        <v>#NUM!</v>
      </c>
      <c r="G41" s="156"/>
      <c r="I41" s="24" t="e">
        <f t="shared" si="2"/>
        <v>#N/A</v>
      </c>
      <c r="J41" s="178" t="e">
        <f t="shared" si="3"/>
        <v>#N/A</v>
      </c>
      <c r="K41" s="158" t="e">
        <f t="shared" si="4"/>
        <v>#N/A</v>
      </c>
      <c r="L41" s="158"/>
      <c r="M41" s="158" t="e">
        <f t="shared" si="5"/>
        <v>#N/A</v>
      </c>
      <c r="N41" s="159" t="e">
        <f t="shared" si="22"/>
        <v>#N/A</v>
      </c>
      <c r="O41" s="189"/>
      <c r="P41" s="185"/>
      <c r="Q41" s="24" t="e">
        <f t="shared" si="6"/>
        <v>#N/A</v>
      </c>
      <c r="R41" s="160" t="e">
        <f t="shared" si="7"/>
        <v>#N/A</v>
      </c>
      <c r="S41" s="161" t="e">
        <f t="shared" si="8"/>
        <v>#N/A</v>
      </c>
      <c r="T41" s="248" t="e">
        <f aca="true" t="shared" si="28" ref="T41:T101">(C41*D41*S41)^2*(Q41*PI())/(9.81*10^12)</f>
        <v>#N/A</v>
      </c>
      <c r="U41" s="259">
        <f aca="true" t="shared" si="29" ref="U41:U101">IF(P41=0,AY41,T41)</f>
        <v>0</v>
      </c>
      <c r="V41" s="162"/>
      <c r="W41" s="158">
        <f t="shared" si="9"/>
        <v>0</v>
      </c>
      <c r="X41" s="159" t="e">
        <f t="shared" si="25"/>
        <v>#N/A</v>
      </c>
      <c r="Z41" s="163">
        <v>0.975</v>
      </c>
      <c r="AA41" s="35">
        <v>1</v>
      </c>
      <c r="AB41" s="35"/>
      <c r="AC41" s="35"/>
      <c r="AD41" s="35">
        <v>54.6</v>
      </c>
      <c r="AE41" s="35">
        <v>42</v>
      </c>
      <c r="AF41" s="41"/>
      <c r="BA41" s="175" t="str">
        <f t="shared" si="19"/>
        <v>c</v>
      </c>
      <c r="BB41" s="176" t="e">
        <f t="shared" si="20"/>
        <v>#N/A</v>
      </c>
      <c r="BC41" s="177">
        <f t="shared" si="21"/>
        <v>0</v>
      </c>
    </row>
    <row r="42" spans="1:55" ht="15.75" customHeight="1">
      <c r="A42" s="29">
        <v>29</v>
      </c>
      <c r="B42" s="153" t="s">
        <v>119</v>
      </c>
      <c r="C42" s="154">
        <f t="shared" si="0"/>
        <v>133.86661155133018</v>
      </c>
      <c r="D42" s="228"/>
      <c r="E42" s="183" t="e">
        <f aca="true" t="shared" si="30" ref="E42:E66">LOG(D41)</f>
        <v>#NUM!</v>
      </c>
      <c r="F42" s="24"/>
      <c r="G42" s="156"/>
      <c r="I42" s="24" t="e">
        <f t="shared" si="2"/>
        <v>#N/A</v>
      </c>
      <c r="J42" s="178" t="e">
        <f t="shared" si="3"/>
        <v>#N/A</v>
      </c>
      <c r="K42" s="158" t="e">
        <f t="shared" si="4"/>
        <v>#N/A</v>
      </c>
      <c r="L42" s="158"/>
      <c r="M42" s="158" t="e">
        <f t="shared" si="5"/>
        <v>#N/A</v>
      </c>
      <c r="N42" s="159" t="e">
        <f t="shared" si="22"/>
        <v>#N/A</v>
      </c>
      <c r="O42" s="189"/>
      <c r="P42" s="185"/>
      <c r="Q42" s="24" t="e">
        <f t="shared" si="6"/>
        <v>#N/A</v>
      </c>
      <c r="R42" s="160" t="e">
        <f t="shared" si="7"/>
        <v>#N/A</v>
      </c>
      <c r="S42" s="161" t="e">
        <f t="shared" si="8"/>
        <v>#N/A</v>
      </c>
      <c r="T42" s="248" t="e">
        <f t="shared" si="28"/>
        <v>#N/A</v>
      </c>
      <c r="U42" s="259">
        <f t="shared" si="29"/>
        <v>0</v>
      </c>
      <c r="V42" s="162"/>
      <c r="W42" s="158">
        <f t="shared" si="9"/>
        <v>0</v>
      </c>
      <c r="X42" s="159" t="e">
        <f t="shared" si="25"/>
        <v>#N/A</v>
      </c>
      <c r="Z42" s="163">
        <v>1.035</v>
      </c>
      <c r="AA42" s="35">
        <v>1.07</v>
      </c>
      <c r="AB42" s="35"/>
      <c r="AC42" s="35"/>
      <c r="AD42" s="35">
        <v>58.5</v>
      </c>
      <c r="AE42" s="35">
        <v>45.6</v>
      </c>
      <c r="AF42" s="41"/>
      <c r="BA42" s="175" t="str">
        <f t="shared" si="19"/>
        <v>c #</v>
      </c>
      <c r="BB42" s="176" t="e">
        <f t="shared" si="20"/>
        <v>#N/A</v>
      </c>
      <c r="BC42" s="177">
        <f t="shared" si="21"/>
        <v>0</v>
      </c>
    </row>
    <row r="43" spans="1:55" ht="15.75">
      <c r="A43" s="29">
        <v>30</v>
      </c>
      <c r="B43" s="153" t="s">
        <v>120</v>
      </c>
      <c r="C43" s="154">
        <f t="shared" si="0"/>
        <v>141.82673450556607</v>
      </c>
      <c r="D43" s="37"/>
      <c r="E43" s="183" t="e">
        <f t="shared" si="30"/>
        <v>#NUM!</v>
      </c>
      <c r="F43" s="24"/>
      <c r="G43" s="156"/>
      <c r="I43" s="24" t="e">
        <f t="shared" si="2"/>
        <v>#N/A</v>
      </c>
      <c r="J43" s="178" t="e">
        <f t="shared" si="3"/>
        <v>#N/A</v>
      </c>
      <c r="K43" s="158" t="e">
        <f t="shared" si="4"/>
        <v>#N/A</v>
      </c>
      <c r="L43" s="158"/>
      <c r="M43" s="158" t="e">
        <f t="shared" si="5"/>
        <v>#N/A</v>
      </c>
      <c r="N43" s="159" t="e">
        <f t="shared" si="22"/>
        <v>#N/A</v>
      </c>
      <c r="O43" s="189"/>
      <c r="P43" s="185"/>
      <c r="Q43" s="24" t="e">
        <f t="shared" si="6"/>
        <v>#N/A</v>
      </c>
      <c r="R43" s="160" t="e">
        <f t="shared" si="7"/>
        <v>#N/A</v>
      </c>
      <c r="S43" s="161" t="e">
        <f t="shared" si="8"/>
        <v>#N/A</v>
      </c>
      <c r="T43" s="248" t="e">
        <f t="shared" si="28"/>
        <v>#N/A</v>
      </c>
      <c r="U43" s="259">
        <f t="shared" si="29"/>
        <v>0</v>
      </c>
      <c r="V43" s="162"/>
      <c r="W43" s="158">
        <f t="shared" si="9"/>
        <v>0</v>
      </c>
      <c r="X43" s="159" t="e">
        <f t="shared" si="25"/>
        <v>#N/A</v>
      </c>
      <c r="Z43" s="163">
        <v>1.11</v>
      </c>
      <c r="AA43" s="35">
        <v>1.15</v>
      </c>
      <c r="AB43" s="35"/>
      <c r="AC43" s="35"/>
      <c r="AD43" s="35">
        <v>62.6</v>
      </c>
      <c r="AE43" s="35">
        <v>49.6</v>
      </c>
      <c r="AF43" s="41"/>
      <c r="BA43" s="175" t="str">
        <f t="shared" si="19"/>
        <v>d</v>
      </c>
      <c r="BB43" s="176" t="e">
        <f t="shared" si="20"/>
        <v>#N/A</v>
      </c>
      <c r="BC43" s="177">
        <f t="shared" si="21"/>
        <v>0</v>
      </c>
    </row>
    <row r="44" spans="1:55" ht="15.75">
      <c r="A44" s="29">
        <v>31</v>
      </c>
      <c r="B44" s="153" t="s">
        <v>121</v>
      </c>
      <c r="C44" s="154">
        <f t="shared" si="0"/>
        <v>150.26019100214126</v>
      </c>
      <c r="D44" s="37"/>
      <c r="E44" s="183" t="e">
        <f t="shared" si="30"/>
        <v>#NUM!</v>
      </c>
      <c r="F44" s="24"/>
      <c r="G44" s="156"/>
      <c r="I44" s="24" t="e">
        <f t="shared" si="2"/>
        <v>#N/A</v>
      </c>
      <c r="J44" s="178" t="e">
        <f t="shared" si="3"/>
        <v>#N/A</v>
      </c>
      <c r="K44" s="158" t="e">
        <f t="shared" si="4"/>
        <v>#N/A</v>
      </c>
      <c r="L44" s="158"/>
      <c r="M44" s="158" t="e">
        <f t="shared" si="5"/>
        <v>#N/A</v>
      </c>
      <c r="N44" s="159" t="e">
        <f t="shared" si="22"/>
        <v>#N/A</v>
      </c>
      <c r="O44" s="189"/>
      <c r="P44" s="185"/>
      <c r="Q44" s="24" t="e">
        <f t="shared" si="6"/>
        <v>#N/A</v>
      </c>
      <c r="R44" s="160" t="e">
        <f t="shared" si="7"/>
        <v>#N/A</v>
      </c>
      <c r="S44" s="161" t="e">
        <f t="shared" si="8"/>
        <v>#N/A</v>
      </c>
      <c r="T44" s="248" t="e">
        <f t="shared" si="28"/>
        <v>#N/A</v>
      </c>
      <c r="U44" s="259">
        <f t="shared" si="29"/>
        <v>0</v>
      </c>
      <c r="V44" s="162"/>
      <c r="W44" s="158">
        <f t="shared" si="9"/>
        <v>0</v>
      </c>
      <c r="X44" s="159" t="e">
        <f t="shared" si="25"/>
        <v>#N/A</v>
      </c>
      <c r="Z44" s="163">
        <v>1.19</v>
      </c>
      <c r="AA44" s="35">
        <v>1.23</v>
      </c>
      <c r="AB44" s="35"/>
      <c r="AC44" s="35"/>
      <c r="AD44" s="35"/>
      <c r="AE44" s="35"/>
      <c r="AF44" s="41"/>
      <c r="BA44" s="175" t="str">
        <f t="shared" si="19"/>
        <v>d #</v>
      </c>
      <c r="BB44" s="176" t="e">
        <f t="shared" si="20"/>
        <v>#N/A</v>
      </c>
      <c r="BC44" s="177">
        <f t="shared" si="21"/>
        <v>0</v>
      </c>
    </row>
    <row r="45" spans="1:55" ht="15.75">
      <c r="A45" s="29">
        <v>32</v>
      </c>
      <c r="B45" s="153" t="s">
        <v>122</v>
      </c>
      <c r="C45" s="154">
        <f t="shared" si="0"/>
        <v>159.1951269181473</v>
      </c>
      <c r="D45" s="37"/>
      <c r="E45" s="183" t="e">
        <f t="shared" si="30"/>
        <v>#NUM!</v>
      </c>
      <c r="F45" s="24"/>
      <c r="G45" s="156"/>
      <c r="I45" s="24" t="e">
        <f t="shared" si="2"/>
        <v>#N/A</v>
      </c>
      <c r="J45" s="178" t="e">
        <f t="shared" si="3"/>
        <v>#N/A</v>
      </c>
      <c r="K45" s="158" t="e">
        <f t="shared" si="4"/>
        <v>#N/A</v>
      </c>
      <c r="L45" s="158"/>
      <c r="M45" s="158" t="e">
        <f t="shared" si="5"/>
        <v>#N/A</v>
      </c>
      <c r="N45" s="159" t="e">
        <f t="shared" si="22"/>
        <v>#N/A</v>
      </c>
      <c r="O45" s="189"/>
      <c r="P45" s="185"/>
      <c r="Q45" s="24" t="e">
        <f t="shared" si="6"/>
        <v>#N/A</v>
      </c>
      <c r="R45" s="160" t="e">
        <f t="shared" si="7"/>
        <v>#N/A</v>
      </c>
      <c r="S45" s="161" t="e">
        <f t="shared" si="8"/>
        <v>#N/A</v>
      </c>
      <c r="T45" s="248" t="e">
        <f t="shared" si="28"/>
        <v>#N/A</v>
      </c>
      <c r="U45" s="259">
        <f t="shared" si="29"/>
        <v>0</v>
      </c>
      <c r="V45" s="162"/>
      <c r="W45" s="158">
        <f t="shared" si="9"/>
        <v>0</v>
      </c>
      <c r="X45" s="159" t="e">
        <f t="shared" si="25"/>
        <v>#N/A</v>
      </c>
      <c r="Z45" s="163">
        <v>1.28</v>
      </c>
      <c r="AA45" s="35">
        <v>1.3</v>
      </c>
      <c r="AB45" s="35"/>
      <c r="AC45" s="35"/>
      <c r="AD45" s="35"/>
      <c r="AE45" s="35"/>
      <c r="AF45" s="41"/>
      <c r="BA45" s="175" t="str">
        <f t="shared" si="19"/>
        <v>e</v>
      </c>
      <c r="BB45" s="176" t="e">
        <f t="shared" si="20"/>
        <v>#N/A</v>
      </c>
      <c r="BC45" s="177">
        <f t="shared" si="21"/>
        <v>0</v>
      </c>
    </row>
    <row r="46" spans="1:55" ht="15.75">
      <c r="A46" s="29">
        <v>33</v>
      </c>
      <c r="B46" s="153" t="s">
        <v>123</v>
      </c>
      <c r="C46" s="154">
        <f t="shared" si="0"/>
        <v>168.6613617716211</v>
      </c>
      <c r="D46" s="37"/>
      <c r="E46" s="183" t="e">
        <f t="shared" si="30"/>
        <v>#NUM!</v>
      </c>
      <c r="F46" s="24"/>
      <c r="G46" s="156"/>
      <c r="I46" s="24" t="e">
        <f t="shared" si="2"/>
        <v>#N/A</v>
      </c>
      <c r="J46" s="178" t="e">
        <f t="shared" si="3"/>
        <v>#N/A</v>
      </c>
      <c r="K46" s="158" t="e">
        <f t="shared" si="4"/>
        <v>#N/A</v>
      </c>
      <c r="L46" s="158"/>
      <c r="M46" s="158" t="e">
        <f t="shared" si="5"/>
        <v>#N/A</v>
      </c>
      <c r="N46" s="159" t="e">
        <f t="shared" si="22"/>
        <v>#N/A</v>
      </c>
      <c r="O46" s="189"/>
      <c r="P46" s="185"/>
      <c r="Q46" s="24" t="e">
        <f t="shared" si="6"/>
        <v>#N/A</v>
      </c>
      <c r="R46" s="160" t="e">
        <f t="shared" si="7"/>
        <v>#N/A</v>
      </c>
      <c r="S46" s="161" t="e">
        <f t="shared" si="8"/>
        <v>#N/A</v>
      </c>
      <c r="T46" s="248" t="e">
        <f t="shared" si="28"/>
        <v>#N/A</v>
      </c>
      <c r="U46" s="259">
        <f t="shared" si="29"/>
        <v>0</v>
      </c>
      <c r="V46" s="162"/>
      <c r="W46" s="158">
        <f t="shared" si="9"/>
        <v>0</v>
      </c>
      <c r="X46" s="159" t="e">
        <f t="shared" si="25"/>
        <v>#N/A</v>
      </c>
      <c r="Z46" s="51">
        <v>1.35</v>
      </c>
      <c r="AA46" s="7">
        <v>1.4</v>
      </c>
      <c r="AB46" s="7"/>
      <c r="AC46" s="7"/>
      <c r="AD46" s="7"/>
      <c r="AE46" s="7"/>
      <c r="AF46" s="50"/>
      <c r="BA46" s="175" t="str">
        <f t="shared" si="19"/>
        <v>f</v>
      </c>
      <c r="BB46" s="176" t="e">
        <f t="shared" si="20"/>
        <v>#N/A</v>
      </c>
      <c r="BC46" s="177">
        <f t="shared" si="21"/>
        <v>0</v>
      </c>
    </row>
    <row r="47" spans="1:55" ht="15.75">
      <c r="A47" s="29">
        <v>34</v>
      </c>
      <c r="B47" s="153" t="s">
        <v>124</v>
      </c>
      <c r="C47" s="154">
        <f t="shared" si="0"/>
        <v>178.69048824141424</v>
      </c>
      <c r="D47" s="37"/>
      <c r="E47" s="183" t="e">
        <f t="shared" si="30"/>
        <v>#NUM!</v>
      </c>
      <c r="F47" s="24"/>
      <c r="G47" s="156"/>
      <c r="I47" s="24" t="e">
        <f t="shared" si="2"/>
        <v>#N/A</v>
      </c>
      <c r="J47" s="178" t="e">
        <f t="shared" si="3"/>
        <v>#N/A</v>
      </c>
      <c r="K47" s="158" t="e">
        <f t="shared" si="4"/>
        <v>#N/A</v>
      </c>
      <c r="L47" s="158"/>
      <c r="M47" s="158" t="e">
        <f t="shared" si="5"/>
        <v>#N/A</v>
      </c>
      <c r="N47" s="159" t="e">
        <f t="shared" si="22"/>
        <v>#N/A</v>
      </c>
      <c r="O47" s="189"/>
      <c r="P47" s="185"/>
      <c r="Q47" s="24" t="e">
        <f t="shared" si="6"/>
        <v>#N/A</v>
      </c>
      <c r="R47" s="160" t="e">
        <f t="shared" si="7"/>
        <v>#N/A</v>
      </c>
      <c r="S47" s="161" t="e">
        <f t="shared" si="8"/>
        <v>#N/A</v>
      </c>
      <c r="T47" s="248" t="e">
        <f t="shared" si="28"/>
        <v>#N/A</v>
      </c>
      <c r="U47" s="259">
        <f t="shared" si="29"/>
        <v>0</v>
      </c>
      <c r="V47" s="162"/>
      <c r="W47" s="158">
        <f t="shared" si="9"/>
        <v>0</v>
      </c>
      <c r="X47" s="159" t="e">
        <f t="shared" si="25"/>
        <v>#N/A</v>
      </c>
      <c r="BA47" s="175" t="str">
        <f t="shared" si="19"/>
        <v>f #</v>
      </c>
      <c r="BB47" s="176" t="e">
        <f t="shared" si="20"/>
        <v>#N/A</v>
      </c>
      <c r="BC47" s="177">
        <f t="shared" si="21"/>
        <v>0</v>
      </c>
    </row>
    <row r="48" spans="1:55" ht="15.75">
      <c r="A48" s="29">
        <v>35</v>
      </c>
      <c r="B48" s="153" t="s">
        <v>125</v>
      </c>
      <c r="C48" s="154">
        <f t="shared" si="0"/>
        <v>189.315977604822</v>
      </c>
      <c r="D48" s="37"/>
      <c r="E48" s="183" t="e">
        <f t="shared" si="30"/>
        <v>#NUM!</v>
      </c>
      <c r="F48" s="24"/>
      <c r="G48" s="156"/>
      <c r="I48" s="24" t="e">
        <f t="shared" si="2"/>
        <v>#N/A</v>
      </c>
      <c r="J48" s="178" t="e">
        <f t="shared" si="3"/>
        <v>#N/A</v>
      </c>
      <c r="K48" s="158" t="e">
        <f t="shared" si="4"/>
        <v>#N/A</v>
      </c>
      <c r="L48" s="158"/>
      <c r="M48" s="158" t="e">
        <f t="shared" si="5"/>
        <v>#N/A</v>
      </c>
      <c r="N48" s="159" t="e">
        <f t="shared" si="22"/>
        <v>#N/A</v>
      </c>
      <c r="O48" s="189"/>
      <c r="P48" s="185"/>
      <c r="Q48" s="24" t="e">
        <f t="shared" si="6"/>
        <v>#N/A</v>
      </c>
      <c r="R48" s="160" t="e">
        <f t="shared" si="7"/>
        <v>#N/A</v>
      </c>
      <c r="S48" s="161" t="e">
        <f t="shared" si="8"/>
        <v>#N/A</v>
      </c>
      <c r="T48" s="248" t="e">
        <f t="shared" si="28"/>
        <v>#N/A</v>
      </c>
      <c r="U48" s="259">
        <f t="shared" si="29"/>
        <v>0</v>
      </c>
      <c r="V48" s="162"/>
      <c r="W48" s="158">
        <f t="shared" si="9"/>
        <v>0</v>
      </c>
      <c r="X48" s="159" t="e">
        <f t="shared" si="25"/>
        <v>#N/A</v>
      </c>
      <c r="BA48" s="175" t="str">
        <f t="shared" si="19"/>
        <v>g</v>
      </c>
      <c r="BB48" s="176" t="e">
        <f t="shared" si="20"/>
        <v>#N/A</v>
      </c>
      <c r="BC48" s="177">
        <f t="shared" si="21"/>
        <v>0</v>
      </c>
    </row>
    <row r="49" spans="1:55" ht="15.75">
      <c r="A49" s="29">
        <v>36</v>
      </c>
      <c r="B49" s="153" t="s">
        <v>126</v>
      </c>
      <c r="C49" s="154">
        <f t="shared" si="0"/>
        <v>200.57329144485976</v>
      </c>
      <c r="D49" s="37"/>
      <c r="E49" s="183" t="e">
        <f t="shared" si="30"/>
        <v>#NUM!</v>
      </c>
      <c r="F49" s="24"/>
      <c r="G49" s="156"/>
      <c r="I49" s="24" t="e">
        <f aca="true" t="shared" si="31" ref="I49:I80">VLOOKUP(H49,$AH$18:$AJ$37,3)</f>
        <v>#N/A</v>
      </c>
      <c r="J49" s="178" t="e">
        <f aca="true" t="shared" si="32" ref="J49:J80">(I49*PI())/(9.81*10^12)</f>
        <v>#N/A</v>
      </c>
      <c r="K49" s="158" t="e">
        <f aca="true" t="shared" si="33" ref="K49:K80">(C49*D49*G49)^2*J49</f>
        <v>#N/A</v>
      </c>
      <c r="L49" s="158"/>
      <c r="M49" s="158" t="e">
        <f aca="true" t="shared" si="34" ref="M49:M80">K49*L49</f>
        <v>#N/A</v>
      </c>
      <c r="N49" s="159" t="e">
        <f t="shared" si="22"/>
        <v>#N/A</v>
      </c>
      <c r="O49" s="189"/>
      <c r="P49" s="185"/>
      <c r="Q49" s="24" t="e">
        <f aca="true" t="shared" si="35" ref="Q49:Q80">VLOOKUP(P49,$AH$18:$AJ$37,3)</f>
        <v>#N/A</v>
      </c>
      <c r="R49" s="160" t="e">
        <f aca="true" t="shared" si="36" ref="R49:R80">SQRT(O49/((PI()*Q49)/(9.81*10^12)*(C49*D49)^2))</f>
        <v>#N/A</v>
      </c>
      <c r="S49" s="161" t="e">
        <f aca="true" t="shared" si="37" ref="S49:S80">VLOOKUP(R49,$Z$17:$AA$46,2)</f>
        <v>#N/A</v>
      </c>
      <c r="T49" s="248" t="e">
        <f t="shared" si="28"/>
        <v>#N/A</v>
      </c>
      <c r="U49" s="259">
        <f t="shared" si="29"/>
        <v>0</v>
      </c>
      <c r="V49" s="162"/>
      <c r="W49" s="158">
        <f aca="true" t="shared" si="38" ref="W49:W80">U49*V49</f>
        <v>0</v>
      </c>
      <c r="X49" s="159" t="e">
        <f t="shared" si="25"/>
        <v>#N/A</v>
      </c>
      <c r="BA49" s="175" t="str">
        <f aca="true" t="shared" si="39" ref="BA49:BA80">B49</f>
        <v>g #</v>
      </c>
      <c r="BB49" s="176" t="e">
        <f aca="true" t="shared" si="40" ref="BB49:BB80">M49</f>
        <v>#N/A</v>
      </c>
      <c r="BC49" s="177">
        <f aca="true" t="shared" si="41" ref="BC49:BC80">W49</f>
        <v>0</v>
      </c>
    </row>
    <row r="50" spans="1:55" ht="15.75">
      <c r="A50" s="29">
        <v>37</v>
      </c>
      <c r="B50" s="153" t="s">
        <v>127</v>
      </c>
      <c r="C50" s="154">
        <f t="shared" si="0"/>
        <v>212.4999999999999</v>
      </c>
      <c r="D50" s="37"/>
      <c r="E50" s="183" t="e">
        <f t="shared" si="30"/>
        <v>#NUM!</v>
      </c>
      <c r="F50" s="24"/>
      <c r="G50" s="156"/>
      <c r="I50" s="24" t="e">
        <f t="shared" si="31"/>
        <v>#N/A</v>
      </c>
      <c r="J50" s="178" t="e">
        <f t="shared" si="32"/>
        <v>#N/A</v>
      </c>
      <c r="K50" s="158" t="e">
        <f t="shared" si="33"/>
        <v>#N/A</v>
      </c>
      <c r="L50" s="158"/>
      <c r="M50" s="158" t="e">
        <f t="shared" si="34"/>
        <v>#N/A</v>
      </c>
      <c r="N50" s="159" t="e">
        <f t="shared" si="22"/>
        <v>#N/A</v>
      </c>
      <c r="O50" s="189"/>
      <c r="P50" s="185"/>
      <c r="Q50" s="24" t="e">
        <f t="shared" si="35"/>
        <v>#N/A</v>
      </c>
      <c r="R50" s="160" t="e">
        <f t="shared" si="36"/>
        <v>#N/A</v>
      </c>
      <c r="S50" s="161" t="e">
        <f t="shared" si="37"/>
        <v>#N/A</v>
      </c>
      <c r="T50" s="248" t="e">
        <f t="shared" si="28"/>
        <v>#N/A</v>
      </c>
      <c r="U50" s="259">
        <f t="shared" si="29"/>
        <v>0</v>
      </c>
      <c r="V50" s="162"/>
      <c r="W50" s="158">
        <f t="shared" si="38"/>
        <v>0</v>
      </c>
      <c r="X50" s="159" t="e">
        <f t="shared" si="25"/>
        <v>#N/A</v>
      </c>
      <c r="BA50" s="175" t="str">
        <f t="shared" si="39"/>
        <v>a</v>
      </c>
      <c r="BB50" s="176" t="e">
        <f t="shared" si="40"/>
        <v>#N/A</v>
      </c>
      <c r="BC50" s="177">
        <f t="shared" si="41"/>
        <v>0</v>
      </c>
    </row>
    <row r="51" spans="1:55" ht="15.75">
      <c r="A51" s="29">
        <v>38</v>
      </c>
      <c r="B51" s="153" t="s">
        <v>128</v>
      </c>
      <c r="C51" s="154">
        <f t="shared" si="0"/>
        <v>225.13590755135013</v>
      </c>
      <c r="D51" s="196"/>
      <c r="E51" s="183" t="e">
        <f t="shared" si="30"/>
        <v>#NUM!</v>
      </c>
      <c r="F51" s="24"/>
      <c r="G51" s="156"/>
      <c r="I51" s="24" t="e">
        <f t="shared" si="31"/>
        <v>#N/A</v>
      </c>
      <c r="J51" s="178" t="e">
        <f t="shared" si="32"/>
        <v>#N/A</v>
      </c>
      <c r="K51" s="158" t="e">
        <f t="shared" si="33"/>
        <v>#N/A</v>
      </c>
      <c r="L51" s="158"/>
      <c r="M51" s="158" t="e">
        <f t="shared" si="34"/>
        <v>#N/A</v>
      </c>
      <c r="N51" s="159" t="e">
        <f t="shared" si="22"/>
        <v>#N/A</v>
      </c>
      <c r="O51" s="189"/>
      <c r="P51" s="185"/>
      <c r="Q51" s="24" t="e">
        <f t="shared" si="35"/>
        <v>#N/A</v>
      </c>
      <c r="R51" s="160" t="e">
        <f t="shared" si="36"/>
        <v>#N/A</v>
      </c>
      <c r="S51" s="161" t="e">
        <f t="shared" si="37"/>
        <v>#N/A</v>
      </c>
      <c r="T51" s="248" t="e">
        <f t="shared" si="28"/>
        <v>#N/A</v>
      </c>
      <c r="U51" s="259">
        <f t="shared" si="29"/>
        <v>0</v>
      </c>
      <c r="V51" s="162"/>
      <c r="W51" s="158">
        <f t="shared" si="38"/>
        <v>0</v>
      </c>
      <c r="X51" s="159" t="e">
        <f t="shared" si="25"/>
        <v>#N/A</v>
      </c>
      <c r="BA51" s="175" t="str">
        <f t="shared" si="39"/>
        <v>a #</v>
      </c>
      <c r="BB51" s="176" t="e">
        <f t="shared" si="40"/>
        <v>#N/A</v>
      </c>
      <c r="BC51" s="177">
        <f t="shared" si="41"/>
        <v>0</v>
      </c>
    </row>
    <row r="52" spans="1:55" ht="15.75">
      <c r="A52" s="29">
        <v>39</v>
      </c>
      <c r="B52" s="153" t="s">
        <v>129</v>
      </c>
      <c r="C52" s="154">
        <f t="shared" si="0"/>
        <v>238.52318526574166</v>
      </c>
      <c r="D52" s="37"/>
      <c r="E52" s="183" t="e">
        <f t="shared" si="30"/>
        <v>#NUM!</v>
      </c>
      <c r="F52" s="24"/>
      <c r="G52" s="156"/>
      <c r="I52" s="24" t="e">
        <f t="shared" si="31"/>
        <v>#N/A</v>
      </c>
      <c r="J52" s="178" t="e">
        <f t="shared" si="32"/>
        <v>#N/A</v>
      </c>
      <c r="K52" s="158" t="e">
        <f t="shared" si="33"/>
        <v>#N/A</v>
      </c>
      <c r="L52" s="158"/>
      <c r="M52" s="158" t="e">
        <f t="shared" si="34"/>
        <v>#N/A</v>
      </c>
      <c r="N52" s="159" t="e">
        <f t="shared" si="22"/>
        <v>#N/A</v>
      </c>
      <c r="O52" s="189"/>
      <c r="P52" s="185"/>
      <c r="Q52" s="24" t="e">
        <f t="shared" si="35"/>
        <v>#N/A</v>
      </c>
      <c r="R52" s="160" t="e">
        <f t="shared" si="36"/>
        <v>#N/A</v>
      </c>
      <c r="S52" s="161" t="e">
        <f t="shared" si="37"/>
        <v>#N/A</v>
      </c>
      <c r="T52" s="248" t="e">
        <f t="shared" si="28"/>
        <v>#N/A</v>
      </c>
      <c r="U52" s="259">
        <f t="shared" si="29"/>
        <v>0</v>
      </c>
      <c r="V52" s="162"/>
      <c r="W52" s="158">
        <f t="shared" si="38"/>
        <v>0</v>
      </c>
      <c r="X52" s="159" t="e">
        <f t="shared" si="25"/>
        <v>#N/A</v>
      </c>
      <c r="BA52" s="175" t="str">
        <f t="shared" si="39"/>
        <v>b</v>
      </c>
      <c r="BB52" s="176" t="e">
        <f t="shared" si="40"/>
        <v>#N/A</v>
      </c>
      <c r="BC52" s="177">
        <f t="shared" si="41"/>
        <v>0</v>
      </c>
    </row>
    <row r="53" spans="1:55" ht="15.75">
      <c r="A53" s="29">
        <v>40</v>
      </c>
      <c r="B53" s="153" t="s">
        <v>130</v>
      </c>
      <c r="C53" s="154">
        <f t="shared" si="0"/>
        <v>252.70651193807814</v>
      </c>
      <c r="D53" s="37"/>
      <c r="E53" s="183" t="e">
        <f t="shared" si="30"/>
        <v>#NUM!</v>
      </c>
      <c r="F53" s="24" t="e">
        <f>LOG(2*D64)</f>
        <v>#NUM!</v>
      </c>
      <c r="G53" s="156"/>
      <c r="I53" s="24" t="e">
        <f t="shared" si="31"/>
        <v>#N/A</v>
      </c>
      <c r="J53" s="178" t="e">
        <f t="shared" si="32"/>
        <v>#N/A</v>
      </c>
      <c r="K53" s="158" t="e">
        <f t="shared" si="33"/>
        <v>#N/A</v>
      </c>
      <c r="L53" s="158"/>
      <c r="M53" s="158" t="e">
        <f t="shared" si="34"/>
        <v>#N/A</v>
      </c>
      <c r="N53" s="159" t="e">
        <f t="shared" si="22"/>
        <v>#N/A</v>
      </c>
      <c r="O53" s="189"/>
      <c r="P53" s="185"/>
      <c r="Q53" s="24" t="e">
        <f t="shared" si="35"/>
        <v>#N/A</v>
      </c>
      <c r="R53" s="160" t="e">
        <f t="shared" si="36"/>
        <v>#N/A</v>
      </c>
      <c r="S53" s="161" t="e">
        <f t="shared" si="37"/>
        <v>#N/A</v>
      </c>
      <c r="T53" s="248" t="e">
        <f t="shared" si="28"/>
        <v>#N/A</v>
      </c>
      <c r="U53" s="259">
        <f t="shared" si="29"/>
        <v>0</v>
      </c>
      <c r="V53" s="162"/>
      <c r="W53" s="158">
        <f t="shared" si="38"/>
        <v>0</v>
      </c>
      <c r="X53" s="159" t="e">
        <f t="shared" si="25"/>
        <v>#N/A</v>
      </c>
      <c r="BA53" s="175" t="str">
        <f t="shared" si="39"/>
        <v>c ¹</v>
      </c>
      <c r="BB53" s="176" t="e">
        <f t="shared" si="40"/>
        <v>#N/A</v>
      </c>
      <c r="BC53" s="177">
        <f t="shared" si="41"/>
        <v>0</v>
      </c>
    </row>
    <row r="54" spans="1:55" ht="15.75">
      <c r="A54" s="29">
        <v>41</v>
      </c>
      <c r="B54" s="153" t="s">
        <v>131</v>
      </c>
      <c r="C54" s="154">
        <f t="shared" si="0"/>
        <v>267.7332231026605</v>
      </c>
      <c r="D54" s="37"/>
      <c r="E54" s="183" t="e">
        <f t="shared" si="30"/>
        <v>#NUM!</v>
      </c>
      <c r="F54" s="24"/>
      <c r="G54" s="156"/>
      <c r="I54" s="24" t="e">
        <f t="shared" si="31"/>
        <v>#N/A</v>
      </c>
      <c r="J54" s="178" t="e">
        <f t="shared" si="32"/>
        <v>#N/A</v>
      </c>
      <c r="K54" s="158" t="e">
        <f t="shared" si="33"/>
        <v>#N/A</v>
      </c>
      <c r="L54" s="158"/>
      <c r="M54" s="158" t="e">
        <f t="shared" si="34"/>
        <v>#N/A</v>
      </c>
      <c r="N54" s="159" t="e">
        <f t="shared" si="22"/>
        <v>#N/A</v>
      </c>
      <c r="O54" s="189"/>
      <c r="P54" s="185"/>
      <c r="Q54" s="24" t="e">
        <f t="shared" si="35"/>
        <v>#N/A</v>
      </c>
      <c r="R54" s="160" t="e">
        <f t="shared" si="36"/>
        <v>#N/A</v>
      </c>
      <c r="S54" s="161" t="e">
        <f t="shared" si="37"/>
        <v>#N/A</v>
      </c>
      <c r="T54" s="248" t="e">
        <f t="shared" si="28"/>
        <v>#N/A</v>
      </c>
      <c r="U54" s="259">
        <f t="shared" si="29"/>
        <v>0</v>
      </c>
      <c r="V54" s="162"/>
      <c r="W54" s="158">
        <f t="shared" si="38"/>
        <v>0</v>
      </c>
      <c r="X54" s="159" t="e">
        <f t="shared" si="25"/>
        <v>#N/A</v>
      </c>
      <c r="BA54" s="175" t="str">
        <f t="shared" si="39"/>
        <v>c # ¹</v>
      </c>
      <c r="BB54" s="176" t="e">
        <f t="shared" si="40"/>
        <v>#N/A</v>
      </c>
      <c r="BC54" s="177">
        <f t="shared" si="41"/>
        <v>0</v>
      </c>
    </row>
    <row r="55" spans="1:55" ht="15.75">
      <c r="A55" s="29">
        <v>42</v>
      </c>
      <c r="B55" s="153" t="s">
        <v>132</v>
      </c>
      <c r="C55" s="206">
        <f t="shared" si="0"/>
        <v>283.65346901113224</v>
      </c>
      <c r="D55" s="196"/>
      <c r="E55" s="183" t="e">
        <f t="shared" si="30"/>
        <v>#NUM!</v>
      </c>
      <c r="F55" s="24"/>
      <c r="G55" s="156"/>
      <c r="I55" s="24" t="e">
        <f t="shared" si="31"/>
        <v>#N/A</v>
      </c>
      <c r="J55" s="178" t="e">
        <f t="shared" si="32"/>
        <v>#N/A</v>
      </c>
      <c r="K55" s="158" t="e">
        <f t="shared" si="33"/>
        <v>#N/A</v>
      </c>
      <c r="L55" s="158"/>
      <c r="M55" s="158" t="e">
        <f t="shared" si="34"/>
        <v>#N/A</v>
      </c>
      <c r="N55" s="159" t="e">
        <f t="shared" si="22"/>
        <v>#N/A</v>
      </c>
      <c r="O55" s="189"/>
      <c r="P55" s="185"/>
      <c r="Q55" s="24" t="e">
        <f t="shared" si="35"/>
        <v>#N/A</v>
      </c>
      <c r="R55" s="160" t="e">
        <f t="shared" si="36"/>
        <v>#N/A</v>
      </c>
      <c r="S55" s="161" t="e">
        <f t="shared" si="37"/>
        <v>#N/A</v>
      </c>
      <c r="T55" s="248" t="e">
        <f t="shared" si="28"/>
        <v>#N/A</v>
      </c>
      <c r="U55" s="259">
        <f t="shared" si="29"/>
        <v>0</v>
      </c>
      <c r="V55" s="162"/>
      <c r="W55" s="158">
        <f t="shared" si="38"/>
        <v>0</v>
      </c>
      <c r="X55" s="159" t="e">
        <f t="shared" si="25"/>
        <v>#N/A</v>
      </c>
      <c r="BA55" s="175" t="str">
        <f t="shared" si="39"/>
        <v>d ¹</v>
      </c>
      <c r="BB55" s="176" t="e">
        <f t="shared" si="40"/>
        <v>#N/A</v>
      </c>
      <c r="BC55" s="177">
        <f t="shared" si="41"/>
        <v>0</v>
      </c>
    </row>
    <row r="56" spans="1:55" ht="15.75">
      <c r="A56" s="29">
        <v>43</v>
      </c>
      <c r="B56" s="153" t="s">
        <v>133</v>
      </c>
      <c r="C56" s="206">
        <f t="shared" si="0"/>
        <v>300.5203820042826</v>
      </c>
      <c r="D56" s="37"/>
      <c r="E56" s="183" t="e">
        <f t="shared" si="30"/>
        <v>#NUM!</v>
      </c>
      <c r="F56" s="24"/>
      <c r="G56" s="156"/>
      <c r="I56" s="24" t="e">
        <f t="shared" si="31"/>
        <v>#N/A</v>
      </c>
      <c r="J56" s="178" t="e">
        <f t="shared" si="32"/>
        <v>#N/A</v>
      </c>
      <c r="K56" s="158" t="e">
        <f t="shared" si="33"/>
        <v>#N/A</v>
      </c>
      <c r="L56" s="158"/>
      <c r="M56" s="158" t="e">
        <f t="shared" si="34"/>
        <v>#N/A</v>
      </c>
      <c r="N56" s="159" t="e">
        <f t="shared" si="22"/>
        <v>#N/A</v>
      </c>
      <c r="O56" s="189"/>
      <c r="P56" s="185"/>
      <c r="Q56" s="24" t="e">
        <f t="shared" si="35"/>
        <v>#N/A</v>
      </c>
      <c r="R56" s="160" t="e">
        <f t="shared" si="36"/>
        <v>#N/A</v>
      </c>
      <c r="S56" s="161" t="e">
        <f t="shared" si="37"/>
        <v>#N/A</v>
      </c>
      <c r="T56" s="248" t="e">
        <f t="shared" si="28"/>
        <v>#N/A</v>
      </c>
      <c r="U56" s="259">
        <f t="shared" si="29"/>
        <v>0</v>
      </c>
      <c r="V56" s="162"/>
      <c r="W56" s="158">
        <f t="shared" si="38"/>
        <v>0</v>
      </c>
      <c r="X56" s="159" t="e">
        <f t="shared" si="25"/>
        <v>#N/A</v>
      </c>
      <c r="BA56" s="175" t="str">
        <f t="shared" si="39"/>
        <v>d # ¹</v>
      </c>
      <c r="BB56" s="176" t="e">
        <f t="shared" si="40"/>
        <v>#N/A</v>
      </c>
      <c r="BC56" s="177">
        <f t="shared" si="41"/>
        <v>0</v>
      </c>
    </row>
    <row r="57" spans="1:55" ht="15.75">
      <c r="A57" s="29">
        <v>44</v>
      </c>
      <c r="B57" s="153" t="s">
        <v>134</v>
      </c>
      <c r="C57" s="206">
        <f t="shared" si="0"/>
        <v>318.39025383629473</v>
      </c>
      <c r="D57" s="37"/>
      <c r="E57" s="183" t="e">
        <f t="shared" si="30"/>
        <v>#NUM!</v>
      </c>
      <c r="F57" s="24"/>
      <c r="G57" s="156"/>
      <c r="I57" s="24" t="e">
        <f t="shared" si="31"/>
        <v>#N/A</v>
      </c>
      <c r="J57" s="178" t="e">
        <f t="shared" si="32"/>
        <v>#N/A</v>
      </c>
      <c r="K57" s="158" t="e">
        <f t="shared" si="33"/>
        <v>#N/A</v>
      </c>
      <c r="L57" s="158"/>
      <c r="M57" s="158" t="e">
        <f t="shared" si="34"/>
        <v>#N/A</v>
      </c>
      <c r="N57" s="159" t="e">
        <f t="shared" si="22"/>
        <v>#N/A</v>
      </c>
      <c r="O57" s="189"/>
      <c r="P57" s="185"/>
      <c r="Q57" s="24" t="e">
        <f t="shared" si="35"/>
        <v>#N/A</v>
      </c>
      <c r="R57" s="160" t="e">
        <f t="shared" si="36"/>
        <v>#N/A</v>
      </c>
      <c r="S57" s="161" t="e">
        <f t="shared" si="37"/>
        <v>#N/A</v>
      </c>
      <c r="T57" s="248" t="e">
        <f t="shared" si="28"/>
        <v>#N/A</v>
      </c>
      <c r="U57" s="259">
        <f t="shared" si="29"/>
        <v>0</v>
      </c>
      <c r="V57" s="162"/>
      <c r="W57" s="158">
        <f t="shared" si="38"/>
        <v>0</v>
      </c>
      <c r="X57" s="159" t="e">
        <f t="shared" si="25"/>
        <v>#N/A</v>
      </c>
      <c r="BA57" s="175" t="str">
        <f t="shared" si="39"/>
        <v>e ¹</v>
      </c>
      <c r="BB57" s="176" t="e">
        <f t="shared" si="40"/>
        <v>#N/A</v>
      </c>
      <c r="BC57" s="177">
        <f t="shared" si="41"/>
        <v>0</v>
      </c>
    </row>
    <row r="58" spans="1:55" ht="15.75">
      <c r="A58" s="29">
        <v>45</v>
      </c>
      <c r="B58" s="153" t="s">
        <v>135</v>
      </c>
      <c r="C58" s="206">
        <f t="shared" si="0"/>
        <v>337.3227235432423</v>
      </c>
      <c r="D58" s="37"/>
      <c r="E58" s="183" t="e">
        <f t="shared" si="30"/>
        <v>#NUM!</v>
      </c>
      <c r="F58" s="24"/>
      <c r="G58" s="156"/>
      <c r="I58" s="24" t="e">
        <f t="shared" si="31"/>
        <v>#N/A</v>
      </c>
      <c r="J58" s="178" t="e">
        <f t="shared" si="32"/>
        <v>#N/A</v>
      </c>
      <c r="K58" s="158" t="e">
        <f t="shared" si="33"/>
        <v>#N/A</v>
      </c>
      <c r="L58" s="158"/>
      <c r="M58" s="158" t="e">
        <f t="shared" si="34"/>
        <v>#N/A</v>
      </c>
      <c r="N58" s="159" t="e">
        <f t="shared" si="22"/>
        <v>#N/A</v>
      </c>
      <c r="O58" s="189"/>
      <c r="P58" s="185"/>
      <c r="Q58" s="24" t="e">
        <f t="shared" si="35"/>
        <v>#N/A</v>
      </c>
      <c r="R58" s="160" t="e">
        <f t="shared" si="36"/>
        <v>#N/A</v>
      </c>
      <c r="S58" s="161" t="e">
        <f t="shared" si="37"/>
        <v>#N/A</v>
      </c>
      <c r="T58" s="248" t="e">
        <f t="shared" si="28"/>
        <v>#N/A</v>
      </c>
      <c r="U58" s="259">
        <f t="shared" si="29"/>
        <v>0</v>
      </c>
      <c r="V58" s="162"/>
      <c r="W58" s="158">
        <f t="shared" si="38"/>
        <v>0</v>
      </c>
      <c r="X58" s="159" t="e">
        <f t="shared" si="25"/>
        <v>#N/A</v>
      </c>
      <c r="BA58" s="175" t="str">
        <f t="shared" si="39"/>
        <v>f  ¹</v>
      </c>
      <c r="BB58" s="176" t="e">
        <f t="shared" si="40"/>
        <v>#N/A</v>
      </c>
      <c r="BC58" s="177">
        <f t="shared" si="41"/>
        <v>0</v>
      </c>
    </row>
    <row r="59" spans="1:55" ht="15.75">
      <c r="A59" s="29">
        <v>46</v>
      </c>
      <c r="B59" s="153" t="s">
        <v>136</v>
      </c>
      <c r="C59" s="206">
        <f t="shared" si="0"/>
        <v>357.3809764828286</v>
      </c>
      <c r="D59" s="37"/>
      <c r="E59" s="183" t="e">
        <f t="shared" si="30"/>
        <v>#NUM!</v>
      </c>
      <c r="F59" s="24"/>
      <c r="G59" s="156"/>
      <c r="I59" s="24" t="e">
        <f t="shared" si="31"/>
        <v>#N/A</v>
      </c>
      <c r="J59" s="178" t="e">
        <f t="shared" si="32"/>
        <v>#N/A</v>
      </c>
      <c r="K59" s="158" t="e">
        <f t="shared" si="33"/>
        <v>#N/A</v>
      </c>
      <c r="L59" s="158"/>
      <c r="M59" s="158" t="e">
        <f t="shared" si="34"/>
        <v>#N/A</v>
      </c>
      <c r="N59" s="159" t="e">
        <f t="shared" si="22"/>
        <v>#N/A</v>
      </c>
      <c r="O59" s="189"/>
      <c r="P59" s="185"/>
      <c r="Q59" s="24" t="e">
        <f t="shared" si="35"/>
        <v>#N/A</v>
      </c>
      <c r="R59" s="160" t="e">
        <f t="shared" si="36"/>
        <v>#N/A</v>
      </c>
      <c r="S59" s="161" t="e">
        <f t="shared" si="37"/>
        <v>#N/A</v>
      </c>
      <c r="T59" s="248" t="e">
        <f t="shared" si="28"/>
        <v>#N/A</v>
      </c>
      <c r="U59" s="259">
        <f t="shared" si="29"/>
        <v>0</v>
      </c>
      <c r="V59" s="162"/>
      <c r="W59" s="158">
        <f t="shared" si="38"/>
        <v>0</v>
      </c>
      <c r="X59" s="159" t="e">
        <f t="shared" si="25"/>
        <v>#N/A</v>
      </c>
      <c r="BA59" s="175" t="str">
        <f t="shared" si="39"/>
        <v>f # ¹</v>
      </c>
      <c r="BB59" s="176" t="e">
        <f t="shared" si="40"/>
        <v>#N/A</v>
      </c>
      <c r="BC59" s="177">
        <f t="shared" si="41"/>
        <v>0</v>
      </c>
    </row>
    <row r="60" spans="1:55" ht="15.75">
      <c r="A60" s="29">
        <v>47</v>
      </c>
      <c r="B60" s="153" t="s">
        <v>137</v>
      </c>
      <c r="C60" s="206">
        <f t="shared" si="0"/>
        <v>378.63195520964416</v>
      </c>
      <c r="D60" s="37"/>
      <c r="E60" s="183" t="e">
        <f t="shared" si="30"/>
        <v>#NUM!</v>
      </c>
      <c r="F60" s="24"/>
      <c r="G60" s="156"/>
      <c r="I60" s="24" t="e">
        <f t="shared" si="31"/>
        <v>#N/A</v>
      </c>
      <c r="J60" s="178" t="e">
        <f t="shared" si="32"/>
        <v>#N/A</v>
      </c>
      <c r="K60" s="158" t="e">
        <f t="shared" si="33"/>
        <v>#N/A</v>
      </c>
      <c r="L60" s="158"/>
      <c r="M60" s="158" t="e">
        <f t="shared" si="34"/>
        <v>#N/A</v>
      </c>
      <c r="N60" s="159" t="e">
        <f t="shared" si="22"/>
        <v>#N/A</v>
      </c>
      <c r="O60" s="189"/>
      <c r="P60" s="185"/>
      <c r="Q60" s="24" t="e">
        <f t="shared" si="35"/>
        <v>#N/A</v>
      </c>
      <c r="R60" s="160" t="e">
        <f t="shared" si="36"/>
        <v>#N/A</v>
      </c>
      <c r="S60" s="161" t="e">
        <f t="shared" si="37"/>
        <v>#N/A</v>
      </c>
      <c r="T60" s="248" t="e">
        <f t="shared" si="28"/>
        <v>#N/A</v>
      </c>
      <c r="U60" s="259">
        <f t="shared" si="29"/>
        <v>0</v>
      </c>
      <c r="V60" s="162"/>
      <c r="W60" s="158">
        <f t="shared" si="38"/>
        <v>0</v>
      </c>
      <c r="X60" s="159" t="e">
        <f t="shared" si="25"/>
        <v>#N/A</v>
      </c>
      <c r="BA60" s="175" t="str">
        <f t="shared" si="39"/>
        <v>g ¹</v>
      </c>
      <c r="BB60" s="176" t="e">
        <f t="shared" si="40"/>
        <v>#N/A</v>
      </c>
      <c r="BC60" s="177">
        <f t="shared" si="41"/>
        <v>0</v>
      </c>
    </row>
    <row r="61" spans="1:55" ht="15.75">
      <c r="A61" s="29">
        <v>48</v>
      </c>
      <c r="B61" s="153" t="s">
        <v>138</v>
      </c>
      <c r="C61" s="206">
        <f t="shared" si="0"/>
        <v>401.1465828897197</v>
      </c>
      <c r="D61" s="37"/>
      <c r="E61" s="183" t="e">
        <f t="shared" si="30"/>
        <v>#NUM!</v>
      </c>
      <c r="F61" s="24"/>
      <c r="G61" s="156"/>
      <c r="I61" s="24" t="e">
        <f t="shared" si="31"/>
        <v>#N/A</v>
      </c>
      <c r="J61" s="178" t="e">
        <f t="shared" si="32"/>
        <v>#N/A</v>
      </c>
      <c r="K61" s="158" t="e">
        <f t="shared" si="33"/>
        <v>#N/A</v>
      </c>
      <c r="L61" s="158"/>
      <c r="M61" s="158" t="e">
        <f t="shared" si="34"/>
        <v>#N/A</v>
      </c>
      <c r="N61" s="159" t="e">
        <f t="shared" si="22"/>
        <v>#N/A</v>
      </c>
      <c r="O61" s="189"/>
      <c r="P61" s="185"/>
      <c r="Q61" s="24" t="e">
        <f t="shared" si="35"/>
        <v>#N/A</v>
      </c>
      <c r="R61" s="160" t="e">
        <f t="shared" si="36"/>
        <v>#N/A</v>
      </c>
      <c r="S61" s="161" t="e">
        <f t="shared" si="37"/>
        <v>#N/A</v>
      </c>
      <c r="T61" s="248" t="e">
        <f t="shared" si="28"/>
        <v>#N/A</v>
      </c>
      <c r="U61" s="259">
        <f t="shared" si="29"/>
        <v>0</v>
      </c>
      <c r="V61" s="162"/>
      <c r="W61" s="158">
        <f t="shared" si="38"/>
        <v>0</v>
      </c>
      <c r="X61" s="159" t="e">
        <f t="shared" si="25"/>
        <v>#N/A</v>
      </c>
      <c r="BA61" s="175" t="str">
        <f t="shared" si="39"/>
        <v>g # ¹</v>
      </c>
      <c r="BB61" s="176" t="e">
        <f t="shared" si="40"/>
        <v>#N/A</v>
      </c>
      <c r="BC61" s="177">
        <f t="shared" si="41"/>
        <v>0</v>
      </c>
    </row>
    <row r="62" spans="1:55" ht="15.75">
      <c r="A62" s="29">
        <v>49</v>
      </c>
      <c r="B62" s="153" t="s">
        <v>139</v>
      </c>
      <c r="C62" s="206">
        <f>L9</f>
        <v>425</v>
      </c>
      <c r="D62" s="37"/>
      <c r="E62" s="183" t="e">
        <f t="shared" si="30"/>
        <v>#NUM!</v>
      </c>
      <c r="F62" s="24"/>
      <c r="G62" s="156"/>
      <c r="I62" s="24" t="e">
        <f t="shared" si="31"/>
        <v>#N/A</v>
      </c>
      <c r="J62" s="178" t="e">
        <f t="shared" si="32"/>
        <v>#N/A</v>
      </c>
      <c r="K62" s="158" t="e">
        <f t="shared" si="33"/>
        <v>#N/A</v>
      </c>
      <c r="L62" s="158"/>
      <c r="M62" s="158" t="e">
        <f t="shared" si="34"/>
        <v>#N/A</v>
      </c>
      <c r="N62" s="159" t="e">
        <f t="shared" si="22"/>
        <v>#N/A</v>
      </c>
      <c r="O62" s="189"/>
      <c r="P62" s="185"/>
      <c r="Q62" s="24" t="e">
        <f t="shared" si="35"/>
        <v>#N/A</v>
      </c>
      <c r="R62" s="160" t="e">
        <f t="shared" si="36"/>
        <v>#N/A</v>
      </c>
      <c r="S62" s="161" t="e">
        <f t="shared" si="37"/>
        <v>#N/A</v>
      </c>
      <c r="T62" s="248" t="e">
        <f t="shared" si="28"/>
        <v>#N/A</v>
      </c>
      <c r="U62" s="259">
        <f t="shared" si="29"/>
        <v>0</v>
      </c>
      <c r="V62" s="162"/>
      <c r="W62" s="158">
        <f t="shared" si="38"/>
        <v>0</v>
      </c>
      <c r="X62" s="159" t="e">
        <f t="shared" si="25"/>
        <v>#N/A</v>
      </c>
      <c r="BA62" s="175" t="str">
        <f t="shared" si="39"/>
        <v>a ¹</v>
      </c>
      <c r="BB62" s="176" t="e">
        <f t="shared" si="40"/>
        <v>#N/A</v>
      </c>
      <c r="BC62" s="177">
        <f t="shared" si="41"/>
        <v>0</v>
      </c>
    </row>
    <row r="63" spans="1:55" ht="15.75">
      <c r="A63" s="29">
        <v>50</v>
      </c>
      <c r="B63" s="153" t="s">
        <v>140</v>
      </c>
      <c r="C63" s="206">
        <f aca="true" t="shared" si="42" ref="C63:C101">Frequency_multiplier*C62</f>
        <v>450.2718151027005</v>
      </c>
      <c r="D63" s="196"/>
      <c r="E63" s="183" t="e">
        <f t="shared" si="30"/>
        <v>#NUM!</v>
      </c>
      <c r="F63" s="24"/>
      <c r="G63" s="156"/>
      <c r="I63" s="24" t="e">
        <f t="shared" si="31"/>
        <v>#N/A</v>
      </c>
      <c r="J63" s="178" t="e">
        <f t="shared" si="32"/>
        <v>#N/A</v>
      </c>
      <c r="K63" s="158" t="e">
        <f t="shared" si="33"/>
        <v>#N/A</v>
      </c>
      <c r="L63" s="158"/>
      <c r="M63" s="158" t="e">
        <f t="shared" si="34"/>
        <v>#N/A</v>
      </c>
      <c r="N63" s="159" t="e">
        <f t="shared" si="22"/>
        <v>#N/A</v>
      </c>
      <c r="O63" s="189"/>
      <c r="P63" s="185"/>
      <c r="Q63" s="24" t="e">
        <f t="shared" si="35"/>
        <v>#N/A</v>
      </c>
      <c r="R63" s="160" t="e">
        <f t="shared" si="36"/>
        <v>#N/A</v>
      </c>
      <c r="S63" s="161" t="e">
        <f t="shared" si="37"/>
        <v>#N/A</v>
      </c>
      <c r="T63" s="248" t="e">
        <f t="shared" si="28"/>
        <v>#N/A</v>
      </c>
      <c r="U63" s="259">
        <f t="shared" si="29"/>
        <v>0</v>
      </c>
      <c r="V63" s="162"/>
      <c r="W63" s="158">
        <f t="shared" si="38"/>
        <v>0</v>
      </c>
      <c r="X63" s="159" t="e">
        <f t="shared" si="25"/>
        <v>#N/A</v>
      </c>
      <c r="BA63" s="175" t="str">
        <f t="shared" si="39"/>
        <v>a # ¹</v>
      </c>
      <c r="BB63" s="176" t="e">
        <f t="shared" si="40"/>
        <v>#N/A</v>
      </c>
      <c r="BC63" s="177">
        <f t="shared" si="41"/>
        <v>0</v>
      </c>
    </row>
    <row r="64" spans="1:55" ht="15.75">
      <c r="A64" s="193">
        <v>51</v>
      </c>
      <c r="B64" s="194" t="s">
        <v>141</v>
      </c>
      <c r="C64" s="207">
        <f t="shared" si="42"/>
        <v>477.04637053148355</v>
      </c>
      <c r="D64" s="37"/>
      <c r="E64" s="183" t="e">
        <f t="shared" si="30"/>
        <v>#NUM!</v>
      </c>
      <c r="F64" s="24"/>
      <c r="G64" s="156"/>
      <c r="I64" s="24" t="e">
        <f t="shared" si="31"/>
        <v>#N/A</v>
      </c>
      <c r="J64" s="178" t="e">
        <f t="shared" si="32"/>
        <v>#N/A</v>
      </c>
      <c r="K64" s="158" t="e">
        <f t="shared" si="33"/>
        <v>#N/A</v>
      </c>
      <c r="L64" s="158"/>
      <c r="M64" s="158" t="e">
        <f t="shared" si="34"/>
        <v>#N/A</v>
      </c>
      <c r="N64" s="159" t="e">
        <f t="shared" si="22"/>
        <v>#N/A</v>
      </c>
      <c r="O64" s="189"/>
      <c r="P64" s="185"/>
      <c r="Q64" s="24" t="e">
        <f t="shared" si="35"/>
        <v>#N/A</v>
      </c>
      <c r="R64" s="160" t="e">
        <f t="shared" si="36"/>
        <v>#N/A</v>
      </c>
      <c r="S64" s="161" t="e">
        <f t="shared" si="37"/>
        <v>#N/A</v>
      </c>
      <c r="T64" s="248" t="e">
        <f t="shared" si="28"/>
        <v>#N/A</v>
      </c>
      <c r="U64" s="259">
        <f t="shared" si="29"/>
        <v>0</v>
      </c>
      <c r="V64" s="162"/>
      <c r="W64" s="158">
        <f t="shared" si="38"/>
        <v>0</v>
      </c>
      <c r="X64" s="159" t="e">
        <f t="shared" si="25"/>
        <v>#N/A</v>
      </c>
      <c r="BA64" s="175" t="str">
        <f t="shared" si="39"/>
        <v>b ¹</v>
      </c>
      <c r="BB64" s="176" t="e">
        <f t="shared" si="40"/>
        <v>#N/A</v>
      </c>
      <c r="BC64" s="177">
        <f t="shared" si="41"/>
        <v>0</v>
      </c>
    </row>
    <row r="65" spans="1:55" ht="15.75">
      <c r="A65" s="29">
        <v>52</v>
      </c>
      <c r="B65" s="153" t="s">
        <v>142</v>
      </c>
      <c r="C65" s="206">
        <f t="shared" si="42"/>
        <v>505.4130238761565</v>
      </c>
      <c r="D65" s="37"/>
      <c r="E65" s="183" t="e">
        <f t="shared" si="30"/>
        <v>#NUM!</v>
      </c>
      <c r="F65" s="24" t="e">
        <f>E65</f>
        <v>#NUM!</v>
      </c>
      <c r="G65" s="156"/>
      <c r="I65" s="24" t="e">
        <f t="shared" si="31"/>
        <v>#N/A</v>
      </c>
      <c r="J65" s="178" t="e">
        <f t="shared" si="32"/>
        <v>#N/A</v>
      </c>
      <c r="K65" s="158" t="e">
        <f t="shared" si="33"/>
        <v>#N/A</v>
      </c>
      <c r="L65" s="158"/>
      <c r="M65" s="158" t="e">
        <f t="shared" si="34"/>
        <v>#N/A</v>
      </c>
      <c r="N65" s="159" t="e">
        <f t="shared" si="22"/>
        <v>#N/A</v>
      </c>
      <c r="O65" s="189"/>
      <c r="P65" s="185"/>
      <c r="Q65" s="24" t="e">
        <f t="shared" si="35"/>
        <v>#N/A</v>
      </c>
      <c r="R65" s="160" t="e">
        <f t="shared" si="36"/>
        <v>#N/A</v>
      </c>
      <c r="S65" s="161" t="e">
        <f t="shared" si="37"/>
        <v>#N/A</v>
      </c>
      <c r="T65" s="248" t="e">
        <f t="shared" si="28"/>
        <v>#N/A</v>
      </c>
      <c r="U65" s="259">
        <f t="shared" si="29"/>
        <v>0</v>
      </c>
      <c r="V65" s="162"/>
      <c r="W65" s="158">
        <f t="shared" si="38"/>
        <v>0</v>
      </c>
      <c r="X65" s="159" t="e">
        <f t="shared" si="25"/>
        <v>#N/A</v>
      </c>
      <c r="BA65" s="175" t="str">
        <f t="shared" si="39"/>
        <v>c ²</v>
      </c>
      <c r="BB65" s="176" t="e">
        <f t="shared" si="40"/>
        <v>#N/A</v>
      </c>
      <c r="BC65" s="177">
        <f t="shared" si="41"/>
        <v>0</v>
      </c>
    </row>
    <row r="66" spans="1:55" ht="15.75">
      <c r="A66" s="29">
        <v>53</v>
      </c>
      <c r="B66" s="153" t="s">
        <v>143</v>
      </c>
      <c r="C66" s="206">
        <f t="shared" si="42"/>
        <v>535.4664462053212</v>
      </c>
      <c r="D66" s="37"/>
      <c r="E66" s="183" t="e">
        <f t="shared" si="30"/>
        <v>#NUM!</v>
      </c>
      <c r="F66" s="24"/>
      <c r="G66" s="156"/>
      <c r="I66" s="24" t="e">
        <f t="shared" si="31"/>
        <v>#N/A</v>
      </c>
      <c r="J66" s="178" t="e">
        <f t="shared" si="32"/>
        <v>#N/A</v>
      </c>
      <c r="K66" s="158" t="e">
        <f t="shared" si="33"/>
        <v>#N/A</v>
      </c>
      <c r="L66" s="158"/>
      <c r="M66" s="158" t="e">
        <f t="shared" si="34"/>
        <v>#N/A</v>
      </c>
      <c r="N66" s="159" t="e">
        <f t="shared" si="22"/>
        <v>#N/A</v>
      </c>
      <c r="O66" s="189"/>
      <c r="P66" s="185"/>
      <c r="Q66" s="24" t="e">
        <f t="shared" si="35"/>
        <v>#N/A</v>
      </c>
      <c r="R66" s="160" t="e">
        <f t="shared" si="36"/>
        <v>#N/A</v>
      </c>
      <c r="S66" s="161" t="e">
        <f t="shared" si="37"/>
        <v>#N/A</v>
      </c>
      <c r="T66" s="248" t="e">
        <f t="shared" si="28"/>
        <v>#N/A</v>
      </c>
      <c r="U66" s="259">
        <f t="shared" si="29"/>
        <v>0</v>
      </c>
      <c r="V66" s="162"/>
      <c r="W66" s="158">
        <f t="shared" si="38"/>
        <v>0</v>
      </c>
      <c r="X66" s="159" t="e">
        <f t="shared" si="25"/>
        <v>#N/A</v>
      </c>
      <c r="BA66" s="175" t="str">
        <f t="shared" si="39"/>
        <v>c # ²</v>
      </c>
      <c r="BB66" s="176" t="e">
        <f t="shared" si="40"/>
        <v>#N/A</v>
      </c>
      <c r="BC66" s="177">
        <f t="shared" si="41"/>
        <v>0</v>
      </c>
    </row>
    <row r="67" spans="1:55" ht="15.75">
      <c r="A67" s="29">
        <v>54</v>
      </c>
      <c r="B67" s="153" t="s">
        <v>144</v>
      </c>
      <c r="C67" s="206">
        <f t="shared" si="42"/>
        <v>567.3069380222647</v>
      </c>
      <c r="D67" s="37"/>
      <c r="E67" s="183" t="e">
        <f aca="true" t="shared" si="43" ref="E67:E101">LOG(D67)</f>
        <v>#NUM!</v>
      </c>
      <c r="F67" s="24"/>
      <c r="G67" s="156"/>
      <c r="I67" s="24" t="e">
        <f t="shared" si="31"/>
        <v>#N/A</v>
      </c>
      <c r="J67" s="178" t="e">
        <f t="shared" si="32"/>
        <v>#N/A</v>
      </c>
      <c r="K67" s="158" t="e">
        <f t="shared" si="33"/>
        <v>#N/A</v>
      </c>
      <c r="L67" s="158"/>
      <c r="M67" s="158" t="e">
        <f t="shared" si="34"/>
        <v>#N/A</v>
      </c>
      <c r="N67" s="159" t="e">
        <f t="shared" si="22"/>
        <v>#N/A</v>
      </c>
      <c r="O67" s="189"/>
      <c r="P67" s="185"/>
      <c r="Q67" s="24" t="e">
        <f t="shared" si="35"/>
        <v>#N/A</v>
      </c>
      <c r="R67" s="160" t="e">
        <f t="shared" si="36"/>
        <v>#N/A</v>
      </c>
      <c r="S67" s="161" t="e">
        <f t="shared" si="37"/>
        <v>#N/A</v>
      </c>
      <c r="T67" s="248" t="e">
        <f t="shared" si="28"/>
        <v>#N/A</v>
      </c>
      <c r="U67" s="259">
        <f t="shared" si="29"/>
        <v>0</v>
      </c>
      <c r="V67" s="162"/>
      <c r="W67" s="158">
        <f t="shared" si="38"/>
        <v>0</v>
      </c>
      <c r="X67" s="159" t="e">
        <f t="shared" si="25"/>
        <v>#N/A</v>
      </c>
      <c r="BA67" s="175" t="str">
        <f t="shared" si="39"/>
        <v>d ²</v>
      </c>
      <c r="BB67" s="176" t="e">
        <f t="shared" si="40"/>
        <v>#N/A</v>
      </c>
      <c r="BC67" s="177">
        <f t="shared" si="41"/>
        <v>0</v>
      </c>
    </row>
    <row r="68" spans="1:55" ht="15.75">
      <c r="A68" s="29">
        <v>55</v>
      </c>
      <c r="B68" s="153" t="s">
        <v>145</v>
      </c>
      <c r="C68" s="206">
        <f t="shared" si="42"/>
        <v>601.0407640085656</v>
      </c>
      <c r="D68" s="227"/>
      <c r="E68" s="183" t="e">
        <f t="shared" si="43"/>
        <v>#NUM!</v>
      </c>
      <c r="F68" s="24"/>
      <c r="G68" s="156"/>
      <c r="I68" s="24" t="e">
        <f t="shared" si="31"/>
        <v>#N/A</v>
      </c>
      <c r="J68" s="178" t="e">
        <f t="shared" si="32"/>
        <v>#N/A</v>
      </c>
      <c r="K68" s="158" t="e">
        <f t="shared" si="33"/>
        <v>#N/A</v>
      </c>
      <c r="L68" s="158"/>
      <c r="M68" s="158" t="e">
        <f t="shared" si="34"/>
        <v>#N/A</v>
      </c>
      <c r="N68" s="159" t="e">
        <f t="shared" si="22"/>
        <v>#N/A</v>
      </c>
      <c r="O68" s="189"/>
      <c r="P68" s="185"/>
      <c r="Q68" s="24" t="e">
        <f t="shared" si="35"/>
        <v>#N/A</v>
      </c>
      <c r="R68" s="160" t="e">
        <f t="shared" si="36"/>
        <v>#N/A</v>
      </c>
      <c r="S68" s="161" t="e">
        <f t="shared" si="37"/>
        <v>#N/A</v>
      </c>
      <c r="T68" s="248" t="e">
        <f t="shared" si="28"/>
        <v>#N/A</v>
      </c>
      <c r="U68" s="259">
        <f t="shared" si="29"/>
        <v>0</v>
      </c>
      <c r="V68" s="162"/>
      <c r="W68" s="158">
        <f t="shared" si="38"/>
        <v>0</v>
      </c>
      <c r="X68" s="159" t="e">
        <f t="shared" si="25"/>
        <v>#N/A</v>
      </c>
      <c r="BA68" s="175" t="str">
        <f t="shared" si="39"/>
        <v>d # ²</v>
      </c>
      <c r="BB68" s="176" t="e">
        <f t="shared" si="40"/>
        <v>#N/A</v>
      </c>
      <c r="BC68" s="177">
        <f t="shared" si="41"/>
        <v>0</v>
      </c>
    </row>
    <row r="69" spans="1:55" ht="15.75">
      <c r="A69" s="29">
        <v>56</v>
      </c>
      <c r="B69" s="153" t="s">
        <v>146</v>
      </c>
      <c r="C69" s="206">
        <f t="shared" si="42"/>
        <v>636.7805076725899</v>
      </c>
      <c r="D69" s="37"/>
      <c r="E69" s="183" t="e">
        <f t="shared" si="43"/>
        <v>#NUM!</v>
      </c>
      <c r="F69" s="24"/>
      <c r="G69" s="156"/>
      <c r="I69" s="24" t="e">
        <f t="shared" si="31"/>
        <v>#N/A</v>
      </c>
      <c r="J69" s="178" t="e">
        <f t="shared" si="32"/>
        <v>#N/A</v>
      </c>
      <c r="K69" s="158" t="e">
        <f t="shared" si="33"/>
        <v>#N/A</v>
      </c>
      <c r="L69" s="158"/>
      <c r="M69" s="158" t="e">
        <f t="shared" si="34"/>
        <v>#N/A</v>
      </c>
      <c r="N69" s="159" t="e">
        <f t="shared" si="22"/>
        <v>#N/A</v>
      </c>
      <c r="O69" s="189"/>
      <c r="P69" s="185"/>
      <c r="Q69" s="24" t="e">
        <f t="shared" si="35"/>
        <v>#N/A</v>
      </c>
      <c r="R69" s="160" t="e">
        <f t="shared" si="36"/>
        <v>#N/A</v>
      </c>
      <c r="S69" s="161" t="e">
        <f t="shared" si="37"/>
        <v>#N/A</v>
      </c>
      <c r="T69" s="248" t="e">
        <f t="shared" si="28"/>
        <v>#N/A</v>
      </c>
      <c r="U69" s="259">
        <f t="shared" si="29"/>
        <v>0</v>
      </c>
      <c r="V69" s="162"/>
      <c r="W69" s="158">
        <f t="shared" si="38"/>
        <v>0</v>
      </c>
      <c r="X69" s="159" t="e">
        <f t="shared" si="25"/>
        <v>#N/A</v>
      </c>
      <c r="BA69" s="175" t="str">
        <f t="shared" si="39"/>
        <v>e ²</v>
      </c>
      <c r="BB69" s="176" t="e">
        <f t="shared" si="40"/>
        <v>#N/A</v>
      </c>
      <c r="BC69" s="177">
        <f t="shared" si="41"/>
        <v>0</v>
      </c>
    </row>
    <row r="70" spans="1:55" ht="15.75">
      <c r="A70" s="29">
        <v>57</v>
      </c>
      <c r="B70" s="153" t="s">
        <v>147</v>
      </c>
      <c r="C70" s="206">
        <f t="shared" si="42"/>
        <v>674.6454470864851</v>
      </c>
      <c r="D70" s="37"/>
      <c r="E70" s="183" t="e">
        <f t="shared" si="43"/>
        <v>#NUM!</v>
      </c>
      <c r="F70" s="24"/>
      <c r="G70" s="156"/>
      <c r="I70" s="24" t="e">
        <f t="shared" si="31"/>
        <v>#N/A</v>
      </c>
      <c r="J70" s="178" t="e">
        <f t="shared" si="32"/>
        <v>#N/A</v>
      </c>
      <c r="K70" s="158" t="e">
        <f t="shared" si="33"/>
        <v>#N/A</v>
      </c>
      <c r="L70" s="158"/>
      <c r="M70" s="158" t="e">
        <f t="shared" si="34"/>
        <v>#N/A</v>
      </c>
      <c r="N70" s="159" t="e">
        <f t="shared" si="22"/>
        <v>#N/A</v>
      </c>
      <c r="O70" s="189"/>
      <c r="P70" s="185"/>
      <c r="Q70" s="24" t="e">
        <f t="shared" si="35"/>
        <v>#N/A</v>
      </c>
      <c r="R70" s="160" t="e">
        <f t="shared" si="36"/>
        <v>#N/A</v>
      </c>
      <c r="S70" s="161" t="e">
        <f t="shared" si="37"/>
        <v>#N/A</v>
      </c>
      <c r="T70" s="248" t="e">
        <f t="shared" si="28"/>
        <v>#N/A</v>
      </c>
      <c r="U70" s="259">
        <f t="shared" si="29"/>
        <v>0</v>
      </c>
      <c r="V70" s="162"/>
      <c r="W70" s="158">
        <f t="shared" si="38"/>
        <v>0</v>
      </c>
      <c r="X70" s="159" t="e">
        <f t="shared" si="25"/>
        <v>#N/A</v>
      </c>
      <c r="BA70" s="175" t="str">
        <f t="shared" si="39"/>
        <v>f ²</v>
      </c>
      <c r="BB70" s="176" t="e">
        <f t="shared" si="40"/>
        <v>#N/A</v>
      </c>
      <c r="BC70" s="177">
        <f t="shared" si="41"/>
        <v>0</v>
      </c>
    </row>
    <row r="71" spans="1:55" ht="15.75">
      <c r="A71" s="29">
        <v>58</v>
      </c>
      <c r="B71" s="153" t="s">
        <v>148</v>
      </c>
      <c r="C71" s="206">
        <f t="shared" si="42"/>
        <v>714.7619529656578</v>
      </c>
      <c r="D71" s="37"/>
      <c r="E71" s="183" t="e">
        <f t="shared" si="43"/>
        <v>#NUM!</v>
      </c>
      <c r="F71" s="24"/>
      <c r="G71" s="156"/>
      <c r="I71" s="24" t="e">
        <f t="shared" si="31"/>
        <v>#N/A</v>
      </c>
      <c r="J71" s="178" t="e">
        <f t="shared" si="32"/>
        <v>#N/A</v>
      </c>
      <c r="K71" s="158" t="e">
        <f t="shared" si="33"/>
        <v>#N/A</v>
      </c>
      <c r="L71" s="158"/>
      <c r="M71" s="158" t="e">
        <f t="shared" si="34"/>
        <v>#N/A</v>
      </c>
      <c r="N71" s="159" t="e">
        <f t="shared" si="22"/>
        <v>#N/A</v>
      </c>
      <c r="O71" s="189"/>
      <c r="P71" s="185"/>
      <c r="Q71" s="24" t="e">
        <f t="shared" si="35"/>
        <v>#N/A</v>
      </c>
      <c r="R71" s="160" t="e">
        <f t="shared" si="36"/>
        <v>#N/A</v>
      </c>
      <c r="S71" s="161" t="e">
        <f t="shared" si="37"/>
        <v>#N/A</v>
      </c>
      <c r="T71" s="248" t="e">
        <f t="shared" si="28"/>
        <v>#N/A</v>
      </c>
      <c r="U71" s="259">
        <f t="shared" si="29"/>
        <v>0</v>
      </c>
      <c r="V71" s="162"/>
      <c r="W71" s="158">
        <f t="shared" si="38"/>
        <v>0</v>
      </c>
      <c r="X71" s="159" t="e">
        <f t="shared" si="25"/>
        <v>#N/A</v>
      </c>
      <c r="BA71" s="175" t="str">
        <f t="shared" si="39"/>
        <v>f # ²</v>
      </c>
      <c r="BB71" s="176" t="e">
        <f t="shared" si="40"/>
        <v>#N/A</v>
      </c>
      <c r="BC71" s="177">
        <f t="shared" si="41"/>
        <v>0</v>
      </c>
    </row>
    <row r="72" spans="1:55" ht="15.75">
      <c r="A72" s="29">
        <v>59</v>
      </c>
      <c r="B72" s="153" t="s">
        <v>149</v>
      </c>
      <c r="C72" s="206">
        <f t="shared" si="42"/>
        <v>757.2639104192889</v>
      </c>
      <c r="D72" s="37"/>
      <c r="E72" s="183" t="e">
        <f t="shared" si="43"/>
        <v>#NUM!</v>
      </c>
      <c r="F72" s="24"/>
      <c r="G72" s="156"/>
      <c r="I72" s="24" t="e">
        <f t="shared" si="31"/>
        <v>#N/A</v>
      </c>
      <c r="J72" s="178" t="e">
        <f t="shared" si="32"/>
        <v>#N/A</v>
      </c>
      <c r="K72" s="158" t="e">
        <f t="shared" si="33"/>
        <v>#N/A</v>
      </c>
      <c r="L72" s="158"/>
      <c r="M72" s="158" t="e">
        <f t="shared" si="34"/>
        <v>#N/A</v>
      </c>
      <c r="N72" s="159" t="e">
        <f t="shared" si="22"/>
        <v>#N/A</v>
      </c>
      <c r="O72" s="189"/>
      <c r="P72" s="185"/>
      <c r="Q72" s="24" t="e">
        <f t="shared" si="35"/>
        <v>#N/A</v>
      </c>
      <c r="R72" s="160" t="e">
        <f t="shared" si="36"/>
        <v>#N/A</v>
      </c>
      <c r="S72" s="161" t="e">
        <f t="shared" si="37"/>
        <v>#N/A</v>
      </c>
      <c r="T72" s="248" t="e">
        <f t="shared" si="28"/>
        <v>#N/A</v>
      </c>
      <c r="U72" s="259">
        <f t="shared" si="29"/>
        <v>0</v>
      </c>
      <c r="V72" s="162"/>
      <c r="W72" s="158">
        <f t="shared" si="38"/>
        <v>0</v>
      </c>
      <c r="X72" s="159" t="e">
        <f t="shared" si="25"/>
        <v>#N/A</v>
      </c>
      <c r="BA72" s="175" t="str">
        <f t="shared" si="39"/>
        <v>g ²</v>
      </c>
      <c r="BB72" s="176" t="e">
        <f t="shared" si="40"/>
        <v>#N/A</v>
      </c>
      <c r="BC72" s="177">
        <f t="shared" si="41"/>
        <v>0</v>
      </c>
    </row>
    <row r="73" spans="1:55" ht="15.75">
      <c r="A73" s="29">
        <v>60</v>
      </c>
      <c r="B73" s="153" t="s">
        <v>150</v>
      </c>
      <c r="C73" s="206">
        <f t="shared" si="42"/>
        <v>802.2931657794401</v>
      </c>
      <c r="D73" s="37"/>
      <c r="E73" s="183" t="e">
        <f t="shared" si="43"/>
        <v>#NUM!</v>
      </c>
      <c r="F73" s="24"/>
      <c r="G73" s="156"/>
      <c r="I73" s="24" t="e">
        <f t="shared" si="31"/>
        <v>#N/A</v>
      </c>
      <c r="J73" s="178" t="e">
        <f t="shared" si="32"/>
        <v>#N/A</v>
      </c>
      <c r="K73" s="158" t="e">
        <f t="shared" si="33"/>
        <v>#N/A</v>
      </c>
      <c r="L73" s="158"/>
      <c r="M73" s="158" t="e">
        <f t="shared" si="34"/>
        <v>#N/A</v>
      </c>
      <c r="N73" s="159" t="e">
        <f t="shared" si="22"/>
        <v>#N/A</v>
      </c>
      <c r="O73" s="189"/>
      <c r="P73" s="185"/>
      <c r="Q73" s="24" t="e">
        <f t="shared" si="35"/>
        <v>#N/A</v>
      </c>
      <c r="R73" s="160" t="e">
        <f t="shared" si="36"/>
        <v>#N/A</v>
      </c>
      <c r="S73" s="161" t="e">
        <f t="shared" si="37"/>
        <v>#N/A</v>
      </c>
      <c r="T73" s="248" t="e">
        <f t="shared" si="28"/>
        <v>#N/A</v>
      </c>
      <c r="U73" s="259">
        <f t="shared" si="29"/>
        <v>0</v>
      </c>
      <c r="V73" s="162"/>
      <c r="W73" s="158">
        <f t="shared" si="38"/>
        <v>0</v>
      </c>
      <c r="X73" s="159" t="e">
        <f t="shared" si="25"/>
        <v>#N/A</v>
      </c>
      <c r="BA73" s="175" t="str">
        <f t="shared" si="39"/>
        <v>g # ²</v>
      </c>
      <c r="BB73" s="176" t="e">
        <f t="shared" si="40"/>
        <v>#N/A</v>
      </c>
      <c r="BC73" s="177">
        <f t="shared" si="41"/>
        <v>0</v>
      </c>
    </row>
    <row r="74" spans="1:55" ht="15.75">
      <c r="A74" s="29">
        <v>61</v>
      </c>
      <c r="B74" s="153" t="s">
        <v>151</v>
      </c>
      <c r="C74" s="206">
        <f t="shared" si="42"/>
        <v>850.0000000000007</v>
      </c>
      <c r="D74" s="37"/>
      <c r="E74" s="183" t="e">
        <f t="shared" si="43"/>
        <v>#NUM!</v>
      </c>
      <c r="F74" s="24"/>
      <c r="G74" s="156"/>
      <c r="I74" s="24" t="e">
        <f t="shared" si="31"/>
        <v>#N/A</v>
      </c>
      <c r="J74" s="178" t="e">
        <f t="shared" si="32"/>
        <v>#N/A</v>
      </c>
      <c r="K74" s="158" t="e">
        <f t="shared" si="33"/>
        <v>#N/A</v>
      </c>
      <c r="L74" s="158"/>
      <c r="M74" s="158" t="e">
        <f t="shared" si="34"/>
        <v>#N/A</v>
      </c>
      <c r="N74" s="159" t="e">
        <f t="shared" si="22"/>
        <v>#N/A</v>
      </c>
      <c r="O74" s="189"/>
      <c r="P74" s="185"/>
      <c r="Q74" s="24" t="e">
        <f t="shared" si="35"/>
        <v>#N/A</v>
      </c>
      <c r="R74" s="160" t="e">
        <f t="shared" si="36"/>
        <v>#N/A</v>
      </c>
      <c r="S74" s="161" t="e">
        <f t="shared" si="37"/>
        <v>#N/A</v>
      </c>
      <c r="T74" s="248" t="e">
        <f t="shared" si="28"/>
        <v>#N/A</v>
      </c>
      <c r="U74" s="259">
        <f t="shared" si="29"/>
        <v>0</v>
      </c>
      <c r="V74" s="162"/>
      <c r="W74" s="158">
        <f t="shared" si="38"/>
        <v>0</v>
      </c>
      <c r="X74" s="159" t="e">
        <f t="shared" si="25"/>
        <v>#N/A</v>
      </c>
      <c r="BA74" s="175" t="str">
        <f t="shared" si="39"/>
        <v>a ²</v>
      </c>
      <c r="BB74" s="176" t="e">
        <f t="shared" si="40"/>
        <v>#N/A</v>
      </c>
      <c r="BC74" s="177">
        <f t="shared" si="41"/>
        <v>0</v>
      </c>
    </row>
    <row r="75" spans="1:55" ht="15.75">
      <c r="A75" s="29">
        <v>62</v>
      </c>
      <c r="B75" s="153" t="s">
        <v>152</v>
      </c>
      <c r="C75" s="206">
        <f t="shared" si="42"/>
        <v>900.5436302054018</v>
      </c>
      <c r="D75" s="37"/>
      <c r="E75" s="183" t="e">
        <f t="shared" si="43"/>
        <v>#NUM!</v>
      </c>
      <c r="F75" s="24"/>
      <c r="G75" s="156"/>
      <c r="I75" s="24" t="e">
        <f t="shared" si="31"/>
        <v>#N/A</v>
      </c>
      <c r="J75" s="178" t="e">
        <f t="shared" si="32"/>
        <v>#N/A</v>
      </c>
      <c r="K75" s="158" t="e">
        <f t="shared" si="33"/>
        <v>#N/A</v>
      </c>
      <c r="L75" s="158"/>
      <c r="M75" s="158" t="e">
        <f t="shared" si="34"/>
        <v>#N/A</v>
      </c>
      <c r="N75" s="159" t="e">
        <f t="shared" si="22"/>
        <v>#N/A</v>
      </c>
      <c r="O75" s="189"/>
      <c r="P75" s="185"/>
      <c r="Q75" s="24" t="e">
        <f t="shared" si="35"/>
        <v>#N/A</v>
      </c>
      <c r="R75" s="160" t="e">
        <f t="shared" si="36"/>
        <v>#N/A</v>
      </c>
      <c r="S75" s="161" t="e">
        <f t="shared" si="37"/>
        <v>#N/A</v>
      </c>
      <c r="T75" s="248" t="e">
        <f t="shared" si="28"/>
        <v>#N/A</v>
      </c>
      <c r="U75" s="259">
        <f t="shared" si="29"/>
        <v>0</v>
      </c>
      <c r="V75" s="162"/>
      <c r="W75" s="158">
        <f t="shared" si="38"/>
        <v>0</v>
      </c>
      <c r="X75" s="159" t="e">
        <f t="shared" si="25"/>
        <v>#N/A</v>
      </c>
      <c r="BA75" s="175" t="str">
        <f t="shared" si="39"/>
        <v>a # ²</v>
      </c>
      <c r="BB75" s="176" t="e">
        <f t="shared" si="40"/>
        <v>#N/A</v>
      </c>
      <c r="BC75" s="177">
        <f t="shared" si="41"/>
        <v>0</v>
      </c>
    </row>
    <row r="76" spans="1:55" ht="15.75">
      <c r="A76" s="193">
        <v>63</v>
      </c>
      <c r="B76" s="194" t="s">
        <v>153</v>
      </c>
      <c r="C76" s="207">
        <f t="shared" si="42"/>
        <v>954.0927410629679</v>
      </c>
      <c r="D76" s="196"/>
      <c r="E76" s="183" t="e">
        <f t="shared" si="43"/>
        <v>#NUM!</v>
      </c>
      <c r="F76" s="24"/>
      <c r="G76" s="156"/>
      <c r="I76" s="24" t="e">
        <f t="shared" si="31"/>
        <v>#N/A</v>
      </c>
      <c r="J76" s="178" t="e">
        <f t="shared" si="32"/>
        <v>#N/A</v>
      </c>
      <c r="K76" s="158" t="e">
        <f t="shared" si="33"/>
        <v>#N/A</v>
      </c>
      <c r="L76" s="158"/>
      <c r="M76" s="158" t="e">
        <f t="shared" si="34"/>
        <v>#N/A</v>
      </c>
      <c r="N76" s="159" t="e">
        <f t="shared" si="22"/>
        <v>#N/A</v>
      </c>
      <c r="O76" s="189"/>
      <c r="P76" s="185"/>
      <c r="Q76" s="24" t="e">
        <f t="shared" si="35"/>
        <v>#N/A</v>
      </c>
      <c r="R76" s="160" t="e">
        <f t="shared" si="36"/>
        <v>#N/A</v>
      </c>
      <c r="S76" s="161" t="e">
        <f t="shared" si="37"/>
        <v>#N/A</v>
      </c>
      <c r="T76" s="248" t="e">
        <f t="shared" si="28"/>
        <v>#N/A</v>
      </c>
      <c r="U76" s="259">
        <f t="shared" si="29"/>
        <v>0</v>
      </c>
      <c r="V76" s="162"/>
      <c r="W76" s="158">
        <f t="shared" si="38"/>
        <v>0</v>
      </c>
      <c r="X76" s="159" t="e">
        <f t="shared" si="25"/>
        <v>#N/A</v>
      </c>
      <c r="BA76" s="175" t="str">
        <f t="shared" si="39"/>
        <v>b ²</v>
      </c>
      <c r="BB76" s="176" t="e">
        <f t="shared" si="40"/>
        <v>#N/A</v>
      </c>
      <c r="BC76" s="177">
        <f t="shared" si="41"/>
        <v>0</v>
      </c>
    </row>
    <row r="77" spans="1:55" ht="15.75">
      <c r="A77" s="29">
        <v>64</v>
      </c>
      <c r="B77" s="153" t="s">
        <v>154</v>
      </c>
      <c r="C77" s="206">
        <f t="shared" si="42"/>
        <v>1010.8260477523139</v>
      </c>
      <c r="D77" s="37"/>
      <c r="E77" s="183" t="e">
        <f t="shared" si="43"/>
        <v>#NUM!</v>
      </c>
      <c r="F77" s="24" t="e">
        <f>LOG(D64/2)</f>
        <v>#NUM!</v>
      </c>
      <c r="G77" s="156"/>
      <c r="I77" s="24" t="e">
        <f t="shared" si="31"/>
        <v>#N/A</v>
      </c>
      <c r="J77" s="178" t="e">
        <f t="shared" si="32"/>
        <v>#N/A</v>
      </c>
      <c r="K77" s="158" t="e">
        <f t="shared" si="33"/>
        <v>#N/A</v>
      </c>
      <c r="L77" s="158"/>
      <c r="M77" s="158" t="e">
        <f t="shared" si="34"/>
        <v>#N/A</v>
      </c>
      <c r="N77" s="159" t="e">
        <f t="shared" si="22"/>
        <v>#N/A</v>
      </c>
      <c r="O77" s="189"/>
      <c r="P77" s="185"/>
      <c r="Q77" s="24" t="e">
        <f t="shared" si="35"/>
        <v>#N/A</v>
      </c>
      <c r="R77" s="160" t="e">
        <f t="shared" si="36"/>
        <v>#N/A</v>
      </c>
      <c r="S77" s="161" t="e">
        <f t="shared" si="37"/>
        <v>#N/A</v>
      </c>
      <c r="T77" s="248" t="e">
        <f t="shared" si="28"/>
        <v>#N/A</v>
      </c>
      <c r="U77" s="259">
        <f t="shared" si="29"/>
        <v>0</v>
      </c>
      <c r="V77" s="162"/>
      <c r="W77" s="158">
        <f t="shared" si="38"/>
        <v>0</v>
      </c>
      <c r="X77" s="159" t="e">
        <f t="shared" si="25"/>
        <v>#N/A</v>
      </c>
      <c r="BA77" s="175" t="str">
        <f t="shared" si="39"/>
        <v>c ³</v>
      </c>
      <c r="BB77" s="176" t="e">
        <f t="shared" si="40"/>
        <v>#N/A</v>
      </c>
      <c r="BC77" s="177">
        <f t="shared" si="41"/>
        <v>0</v>
      </c>
    </row>
    <row r="78" spans="1:55" ht="15.75">
      <c r="A78" s="29">
        <v>65</v>
      </c>
      <c r="B78" s="153" t="s">
        <v>155</v>
      </c>
      <c r="C78" s="206">
        <f t="shared" si="42"/>
        <v>1070.9328924106433</v>
      </c>
      <c r="D78" s="37"/>
      <c r="E78" s="183" t="e">
        <f t="shared" si="43"/>
        <v>#NUM!</v>
      </c>
      <c r="F78" s="24"/>
      <c r="G78" s="156"/>
      <c r="I78" s="24" t="e">
        <f t="shared" si="31"/>
        <v>#N/A</v>
      </c>
      <c r="J78" s="178" t="e">
        <f t="shared" si="32"/>
        <v>#N/A</v>
      </c>
      <c r="K78" s="158" t="e">
        <f t="shared" si="33"/>
        <v>#N/A</v>
      </c>
      <c r="L78" s="158"/>
      <c r="M78" s="158" t="e">
        <f t="shared" si="34"/>
        <v>#N/A</v>
      </c>
      <c r="N78" s="159" t="e">
        <f t="shared" si="22"/>
        <v>#N/A</v>
      </c>
      <c r="O78" s="189"/>
      <c r="P78" s="185"/>
      <c r="Q78" s="24" t="e">
        <f t="shared" si="35"/>
        <v>#N/A</v>
      </c>
      <c r="R78" s="160" t="e">
        <f t="shared" si="36"/>
        <v>#N/A</v>
      </c>
      <c r="S78" s="161" t="e">
        <f t="shared" si="37"/>
        <v>#N/A</v>
      </c>
      <c r="T78" s="248" t="e">
        <f t="shared" si="28"/>
        <v>#N/A</v>
      </c>
      <c r="U78" s="259">
        <f t="shared" si="29"/>
        <v>0</v>
      </c>
      <c r="V78" s="162"/>
      <c r="W78" s="158">
        <f t="shared" si="38"/>
        <v>0</v>
      </c>
      <c r="X78" s="159" t="e">
        <f t="shared" si="25"/>
        <v>#N/A</v>
      </c>
      <c r="BA78" s="175" t="str">
        <f t="shared" si="39"/>
        <v>c # ³</v>
      </c>
      <c r="BB78" s="176" t="e">
        <f t="shared" si="40"/>
        <v>#N/A</v>
      </c>
      <c r="BC78" s="177">
        <f t="shared" si="41"/>
        <v>0</v>
      </c>
    </row>
    <row r="79" spans="1:55" s="35" customFormat="1" ht="15.75">
      <c r="A79" s="193">
        <v>66</v>
      </c>
      <c r="B79" s="194" t="s">
        <v>156</v>
      </c>
      <c r="C79" s="207">
        <f t="shared" si="42"/>
        <v>1134.6138760445303</v>
      </c>
      <c r="D79" s="228"/>
      <c r="E79" s="183" t="e">
        <f t="shared" si="43"/>
        <v>#NUM!</v>
      </c>
      <c r="F79" s="24"/>
      <c r="G79" s="156"/>
      <c r="H79" s="28"/>
      <c r="I79" s="24" t="e">
        <f t="shared" si="31"/>
        <v>#N/A</v>
      </c>
      <c r="J79" s="178" t="e">
        <f t="shared" si="32"/>
        <v>#N/A</v>
      </c>
      <c r="K79" s="158" t="e">
        <f t="shared" si="33"/>
        <v>#N/A</v>
      </c>
      <c r="L79" s="158"/>
      <c r="M79" s="158" t="e">
        <f t="shared" si="34"/>
        <v>#N/A</v>
      </c>
      <c r="N79" s="159" t="e">
        <f t="shared" si="22"/>
        <v>#N/A</v>
      </c>
      <c r="O79" s="189"/>
      <c r="P79" s="185"/>
      <c r="Q79" s="24" t="e">
        <f t="shared" si="35"/>
        <v>#N/A</v>
      </c>
      <c r="R79" s="160" t="e">
        <f t="shared" si="36"/>
        <v>#N/A</v>
      </c>
      <c r="S79" s="161" t="e">
        <f t="shared" si="37"/>
        <v>#N/A</v>
      </c>
      <c r="T79" s="248" t="e">
        <f t="shared" si="28"/>
        <v>#N/A</v>
      </c>
      <c r="U79" s="259">
        <f t="shared" si="29"/>
        <v>0</v>
      </c>
      <c r="V79" s="162"/>
      <c r="W79" s="158">
        <f t="shared" si="38"/>
        <v>0</v>
      </c>
      <c r="X79" s="159" t="e">
        <f t="shared" si="25"/>
        <v>#N/A</v>
      </c>
      <c r="AH79" s="193"/>
      <c r="AN79" s="24"/>
      <c r="AR79" s="24"/>
      <c r="AU79" s="24"/>
      <c r="AW79" s="24"/>
      <c r="AX79" s="24"/>
      <c r="BA79" s="175" t="str">
        <f t="shared" si="39"/>
        <v>d ³</v>
      </c>
      <c r="BB79" s="176" t="e">
        <f t="shared" si="40"/>
        <v>#N/A</v>
      </c>
      <c r="BC79" s="177">
        <f t="shared" si="41"/>
        <v>0</v>
      </c>
    </row>
    <row r="80" spans="1:55" ht="15.75">
      <c r="A80" s="193">
        <v>67</v>
      </c>
      <c r="B80" s="194" t="s">
        <v>157</v>
      </c>
      <c r="C80" s="207">
        <f t="shared" si="42"/>
        <v>1202.081528017132</v>
      </c>
      <c r="D80" s="37"/>
      <c r="E80" s="183" t="e">
        <f t="shared" si="43"/>
        <v>#NUM!</v>
      </c>
      <c r="F80" s="208"/>
      <c r="G80" s="156"/>
      <c r="I80" s="24" t="e">
        <f t="shared" si="31"/>
        <v>#N/A</v>
      </c>
      <c r="J80" s="178" t="e">
        <f t="shared" si="32"/>
        <v>#N/A</v>
      </c>
      <c r="K80" s="158" t="e">
        <f t="shared" si="33"/>
        <v>#N/A</v>
      </c>
      <c r="L80" s="158"/>
      <c r="M80" s="158" t="e">
        <f t="shared" si="34"/>
        <v>#N/A</v>
      </c>
      <c r="N80" s="159" t="e">
        <f t="shared" si="22"/>
        <v>#N/A</v>
      </c>
      <c r="O80" s="189"/>
      <c r="P80" s="185"/>
      <c r="Q80" s="24" t="e">
        <f t="shared" si="35"/>
        <v>#N/A</v>
      </c>
      <c r="R80" s="160" t="e">
        <f t="shared" si="36"/>
        <v>#N/A</v>
      </c>
      <c r="S80" s="161" t="e">
        <f t="shared" si="37"/>
        <v>#N/A</v>
      </c>
      <c r="T80" s="248" t="e">
        <f t="shared" si="28"/>
        <v>#N/A</v>
      </c>
      <c r="U80" s="259">
        <f t="shared" si="29"/>
        <v>0</v>
      </c>
      <c r="V80" s="162"/>
      <c r="W80" s="158">
        <f t="shared" si="38"/>
        <v>0</v>
      </c>
      <c r="X80" s="159" t="e">
        <f t="shared" si="25"/>
        <v>#N/A</v>
      </c>
      <c r="BA80" s="175" t="str">
        <f t="shared" si="39"/>
        <v>d # ³</v>
      </c>
      <c r="BB80" s="176" t="e">
        <f t="shared" si="40"/>
        <v>#N/A</v>
      </c>
      <c r="BC80" s="177">
        <f t="shared" si="41"/>
        <v>0</v>
      </c>
    </row>
    <row r="81" spans="1:55" ht="15.75">
      <c r="A81" s="193">
        <v>68</v>
      </c>
      <c r="B81" s="194" t="s">
        <v>158</v>
      </c>
      <c r="C81" s="207">
        <f t="shared" si="42"/>
        <v>1273.5610153451807</v>
      </c>
      <c r="D81" s="37"/>
      <c r="E81" s="183" t="e">
        <f t="shared" si="43"/>
        <v>#NUM!</v>
      </c>
      <c r="F81" s="208"/>
      <c r="G81" s="156"/>
      <c r="I81" s="24" t="e">
        <f aca="true" t="shared" si="44" ref="I81:I101">VLOOKUP(H81,$AH$18:$AJ$37,3)</f>
        <v>#N/A</v>
      </c>
      <c r="J81" s="178" t="e">
        <f aca="true" t="shared" si="45" ref="J81:J101">(I81*PI())/(9.81*10^12)</f>
        <v>#N/A</v>
      </c>
      <c r="K81" s="158" t="e">
        <f aca="true" t="shared" si="46" ref="K81:K101">(C81*D81*G81)^2*J81</f>
        <v>#N/A</v>
      </c>
      <c r="L81" s="158"/>
      <c r="M81" s="158" t="e">
        <f aca="true" t="shared" si="47" ref="M81:M101">K81*L81</f>
        <v>#N/A</v>
      </c>
      <c r="N81" s="159" t="e">
        <f t="shared" si="22"/>
        <v>#N/A</v>
      </c>
      <c r="O81" s="189"/>
      <c r="P81" s="185"/>
      <c r="Q81" s="24" t="e">
        <f aca="true" t="shared" si="48" ref="Q81:Q101">VLOOKUP(P81,$AH$18:$AJ$37,3)</f>
        <v>#N/A</v>
      </c>
      <c r="R81" s="160" t="e">
        <f aca="true" t="shared" si="49" ref="R81:R101">SQRT(O81/((PI()*Q81)/(9.81*10^12)*(C81*D81)^2))</f>
        <v>#N/A</v>
      </c>
      <c r="S81" s="161" t="e">
        <f aca="true" t="shared" si="50" ref="S81:S101">VLOOKUP(R81,$Z$17:$AA$46,2)</f>
        <v>#N/A</v>
      </c>
      <c r="T81" s="248" t="e">
        <f t="shared" si="28"/>
        <v>#N/A</v>
      </c>
      <c r="U81" s="259">
        <f t="shared" si="29"/>
        <v>0</v>
      </c>
      <c r="V81" s="162"/>
      <c r="W81" s="158">
        <f aca="true" t="shared" si="51" ref="W81:W101">U81*V81</f>
        <v>0</v>
      </c>
      <c r="X81" s="159" t="e">
        <f t="shared" si="25"/>
        <v>#N/A</v>
      </c>
      <c r="BA81" s="175" t="str">
        <f aca="true" t="shared" si="52" ref="BA81:BA112">B81</f>
        <v>e ³</v>
      </c>
      <c r="BB81" s="176" t="e">
        <f aca="true" t="shared" si="53" ref="BB81:BB112">M81</f>
        <v>#N/A</v>
      </c>
      <c r="BC81" s="177">
        <f aca="true" t="shared" si="54" ref="BC81:BC112">W81</f>
        <v>0</v>
      </c>
    </row>
    <row r="82" spans="1:55" s="35" customFormat="1" ht="15.75">
      <c r="A82" s="193">
        <v>69</v>
      </c>
      <c r="B82" s="194" t="s">
        <v>159</v>
      </c>
      <c r="C82" s="207">
        <f t="shared" si="42"/>
        <v>1349.290894172971</v>
      </c>
      <c r="D82" s="196"/>
      <c r="E82" s="183" t="e">
        <f t="shared" si="43"/>
        <v>#NUM!</v>
      </c>
      <c r="F82" s="208"/>
      <c r="G82" s="156"/>
      <c r="H82" s="28"/>
      <c r="I82" s="24" t="e">
        <f t="shared" si="44"/>
        <v>#N/A</v>
      </c>
      <c r="J82" s="178" t="e">
        <f t="shared" si="45"/>
        <v>#N/A</v>
      </c>
      <c r="K82" s="158" t="e">
        <f t="shared" si="46"/>
        <v>#N/A</v>
      </c>
      <c r="L82" s="158"/>
      <c r="M82" s="158" t="e">
        <f t="shared" si="47"/>
        <v>#N/A</v>
      </c>
      <c r="N82" s="159" t="e">
        <f aca="true" t="shared" si="55" ref="N82:N101">IF(H82=1,VLOOKUP(G82,$AA$17:$AF$46,3),IF(H82=2,VLOOKUP(G82,$AA$17:$AF$46,5),VLOOKUP(G82,$AA$17:$AF$46,6)))</f>
        <v>#N/A</v>
      </c>
      <c r="O82" s="189"/>
      <c r="P82" s="185"/>
      <c r="Q82" s="24" t="e">
        <f t="shared" si="48"/>
        <v>#N/A</v>
      </c>
      <c r="R82" s="160" t="e">
        <f t="shared" si="49"/>
        <v>#N/A</v>
      </c>
      <c r="S82" s="161" t="e">
        <f t="shared" si="50"/>
        <v>#N/A</v>
      </c>
      <c r="T82" s="248" t="e">
        <f t="shared" si="28"/>
        <v>#N/A</v>
      </c>
      <c r="U82" s="259">
        <f t="shared" si="29"/>
        <v>0</v>
      </c>
      <c r="V82" s="162"/>
      <c r="W82" s="158">
        <f t="shared" si="51"/>
        <v>0</v>
      </c>
      <c r="X82" s="159" t="e">
        <f aca="true" t="shared" si="56" ref="X82:X101">IF(P82=1,VLOOKUP(S82,$AA$17:$AF$46,3),IF(P82=2,VLOOKUP(S82,$AA$17:$AF$46,5),VLOOKUP(S82,$AA$17:$AF$46,6)))</f>
        <v>#N/A</v>
      </c>
      <c r="AH82" s="193"/>
      <c r="AN82" s="24"/>
      <c r="AR82" s="24"/>
      <c r="AU82" s="24"/>
      <c r="AW82" s="24"/>
      <c r="AX82" s="24"/>
      <c r="BA82" s="175" t="str">
        <f t="shared" si="52"/>
        <v>f ³</v>
      </c>
      <c r="BB82" s="176" t="e">
        <f t="shared" si="53"/>
        <v>#N/A</v>
      </c>
      <c r="BC82" s="177">
        <f t="shared" si="54"/>
        <v>0</v>
      </c>
    </row>
    <row r="83" spans="1:55" ht="15.75">
      <c r="A83" s="193">
        <v>70</v>
      </c>
      <c r="B83" s="194" t="s">
        <v>160</v>
      </c>
      <c r="C83" s="207">
        <f t="shared" si="42"/>
        <v>1429.5239059313164</v>
      </c>
      <c r="D83" s="155"/>
      <c r="E83" s="183" t="e">
        <f t="shared" si="43"/>
        <v>#NUM!</v>
      </c>
      <c r="F83" s="208"/>
      <c r="G83" s="156"/>
      <c r="I83" s="24" t="e">
        <f t="shared" si="44"/>
        <v>#N/A</v>
      </c>
      <c r="J83" s="178" t="e">
        <f t="shared" si="45"/>
        <v>#N/A</v>
      </c>
      <c r="K83" s="158" t="e">
        <f t="shared" si="46"/>
        <v>#N/A</v>
      </c>
      <c r="L83" s="158"/>
      <c r="M83" s="158" t="e">
        <f t="shared" si="47"/>
        <v>#N/A</v>
      </c>
      <c r="N83" s="159" t="e">
        <f t="shared" si="55"/>
        <v>#N/A</v>
      </c>
      <c r="O83" s="35"/>
      <c r="P83" s="185"/>
      <c r="Q83" s="24" t="e">
        <f t="shared" si="48"/>
        <v>#N/A</v>
      </c>
      <c r="R83" s="160" t="e">
        <f t="shared" si="49"/>
        <v>#N/A</v>
      </c>
      <c r="S83" s="161" t="e">
        <f t="shared" si="50"/>
        <v>#N/A</v>
      </c>
      <c r="T83" s="248" t="e">
        <f t="shared" si="28"/>
        <v>#N/A</v>
      </c>
      <c r="U83" s="259">
        <f t="shared" si="29"/>
        <v>0</v>
      </c>
      <c r="V83" s="162"/>
      <c r="W83" s="158">
        <f t="shared" si="51"/>
        <v>0</v>
      </c>
      <c r="X83" s="159" t="e">
        <f t="shared" si="56"/>
        <v>#N/A</v>
      </c>
      <c r="BA83" s="175" t="str">
        <f t="shared" si="52"/>
        <v>f # ³</v>
      </c>
      <c r="BB83" s="176" t="e">
        <f t="shared" si="53"/>
        <v>#N/A</v>
      </c>
      <c r="BC83" s="177">
        <f t="shared" si="54"/>
        <v>0</v>
      </c>
    </row>
    <row r="84" spans="1:55" s="35" customFormat="1" ht="15.75">
      <c r="A84" s="193">
        <v>71</v>
      </c>
      <c r="B84" s="194" t="s">
        <v>161</v>
      </c>
      <c r="C84" s="207">
        <f t="shared" si="42"/>
        <v>1514.5278208385787</v>
      </c>
      <c r="D84" s="155"/>
      <c r="E84" s="183" t="e">
        <f t="shared" si="43"/>
        <v>#NUM!</v>
      </c>
      <c r="F84" s="208"/>
      <c r="G84" s="156"/>
      <c r="H84" s="28"/>
      <c r="I84" s="24" t="e">
        <f t="shared" si="44"/>
        <v>#N/A</v>
      </c>
      <c r="J84" s="178" t="e">
        <f t="shared" si="45"/>
        <v>#N/A</v>
      </c>
      <c r="K84" s="158" t="e">
        <f t="shared" si="46"/>
        <v>#N/A</v>
      </c>
      <c r="L84" s="158"/>
      <c r="M84" s="158" t="e">
        <f t="shared" si="47"/>
        <v>#N/A</v>
      </c>
      <c r="N84" s="159" t="e">
        <f t="shared" si="55"/>
        <v>#N/A</v>
      </c>
      <c r="P84" s="185"/>
      <c r="Q84" s="24" t="e">
        <f t="shared" si="48"/>
        <v>#N/A</v>
      </c>
      <c r="R84" s="160" t="e">
        <f t="shared" si="49"/>
        <v>#N/A</v>
      </c>
      <c r="S84" s="161" t="e">
        <f t="shared" si="50"/>
        <v>#N/A</v>
      </c>
      <c r="T84" s="248" t="e">
        <f t="shared" si="28"/>
        <v>#N/A</v>
      </c>
      <c r="U84" s="259">
        <f t="shared" si="29"/>
        <v>0</v>
      </c>
      <c r="V84" s="162"/>
      <c r="W84" s="158">
        <f t="shared" si="51"/>
        <v>0</v>
      </c>
      <c r="X84" s="159" t="e">
        <f t="shared" si="56"/>
        <v>#N/A</v>
      </c>
      <c r="AH84" s="193"/>
      <c r="AN84" s="24"/>
      <c r="AR84" s="24"/>
      <c r="AU84" s="24"/>
      <c r="AW84" s="24"/>
      <c r="AX84" s="24"/>
      <c r="BA84" s="175" t="str">
        <f t="shared" si="52"/>
        <v>g ³</v>
      </c>
      <c r="BB84" s="176" t="e">
        <f t="shared" si="53"/>
        <v>#N/A</v>
      </c>
      <c r="BC84" s="177">
        <f t="shared" si="54"/>
        <v>0</v>
      </c>
    </row>
    <row r="85" spans="1:55" ht="15.75">
      <c r="A85" s="29">
        <v>72</v>
      </c>
      <c r="B85" s="153" t="s">
        <v>126</v>
      </c>
      <c r="C85" s="207">
        <f t="shared" si="42"/>
        <v>1604.586331558881</v>
      </c>
      <c r="D85" s="155"/>
      <c r="E85" s="24" t="e">
        <f t="shared" si="43"/>
        <v>#NUM!</v>
      </c>
      <c r="G85" s="156"/>
      <c r="I85" s="24" t="e">
        <f t="shared" si="44"/>
        <v>#N/A</v>
      </c>
      <c r="J85" s="178" t="e">
        <f t="shared" si="45"/>
        <v>#N/A</v>
      </c>
      <c r="K85" s="158" t="e">
        <f t="shared" si="46"/>
        <v>#N/A</v>
      </c>
      <c r="L85" s="158"/>
      <c r="M85" s="158" t="e">
        <f t="shared" si="47"/>
        <v>#N/A</v>
      </c>
      <c r="N85" s="159" t="e">
        <f t="shared" si="55"/>
        <v>#N/A</v>
      </c>
      <c r="O85" s="35"/>
      <c r="P85" s="185"/>
      <c r="Q85" s="24" t="e">
        <f t="shared" si="48"/>
        <v>#N/A</v>
      </c>
      <c r="R85" s="160" t="e">
        <f t="shared" si="49"/>
        <v>#N/A</v>
      </c>
      <c r="S85" s="161" t="e">
        <f t="shared" si="50"/>
        <v>#N/A</v>
      </c>
      <c r="T85" s="248" t="e">
        <f t="shared" si="28"/>
        <v>#N/A</v>
      </c>
      <c r="U85" s="259">
        <f t="shared" si="29"/>
        <v>0</v>
      </c>
      <c r="V85" s="162"/>
      <c r="W85" s="158">
        <f t="shared" si="51"/>
        <v>0</v>
      </c>
      <c r="X85" s="159" t="e">
        <f t="shared" si="56"/>
        <v>#N/A</v>
      </c>
      <c r="BA85" s="175" t="str">
        <f t="shared" si="52"/>
        <v>g #</v>
      </c>
      <c r="BB85" s="176" t="e">
        <f t="shared" si="53"/>
        <v>#N/A</v>
      </c>
      <c r="BC85" s="177">
        <f t="shared" si="54"/>
        <v>0</v>
      </c>
    </row>
    <row r="86" spans="1:55" ht="15.75">
      <c r="A86" s="29">
        <v>73</v>
      </c>
      <c r="B86" s="153" t="s">
        <v>162</v>
      </c>
      <c r="C86" s="207">
        <f t="shared" si="42"/>
        <v>1700.0000000000023</v>
      </c>
      <c r="D86" s="155"/>
      <c r="E86" s="24" t="e">
        <f t="shared" si="43"/>
        <v>#NUM!</v>
      </c>
      <c r="G86" s="156"/>
      <c r="I86" s="24" t="e">
        <f t="shared" si="44"/>
        <v>#N/A</v>
      </c>
      <c r="J86" s="178" t="e">
        <f t="shared" si="45"/>
        <v>#N/A</v>
      </c>
      <c r="K86" s="158" t="e">
        <f t="shared" si="46"/>
        <v>#N/A</v>
      </c>
      <c r="L86" s="158"/>
      <c r="M86" s="158" t="e">
        <f t="shared" si="47"/>
        <v>#N/A</v>
      </c>
      <c r="N86" s="159" t="e">
        <f t="shared" si="55"/>
        <v>#N/A</v>
      </c>
      <c r="O86" s="35"/>
      <c r="P86" s="185"/>
      <c r="Q86" s="24" t="e">
        <f t="shared" si="48"/>
        <v>#N/A</v>
      </c>
      <c r="R86" s="160" t="e">
        <f t="shared" si="49"/>
        <v>#N/A</v>
      </c>
      <c r="S86" s="161" t="e">
        <f t="shared" si="50"/>
        <v>#N/A</v>
      </c>
      <c r="T86" s="248" t="e">
        <f t="shared" si="28"/>
        <v>#N/A</v>
      </c>
      <c r="U86" s="259">
        <f t="shared" si="29"/>
        <v>0</v>
      </c>
      <c r="V86" s="162"/>
      <c r="W86" s="158">
        <f t="shared" si="51"/>
        <v>0</v>
      </c>
      <c r="X86" s="159" t="e">
        <f t="shared" si="56"/>
        <v>#N/A</v>
      </c>
      <c r="BA86" s="175" t="str">
        <f t="shared" si="52"/>
        <v>a ³</v>
      </c>
      <c r="BB86" s="176" t="e">
        <f t="shared" si="53"/>
        <v>#N/A</v>
      </c>
      <c r="BC86" s="177">
        <f t="shared" si="54"/>
        <v>0</v>
      </c>
    </row>
    <row r="87" spans="1:55" ht="15.75">
      <c r="A87" s="29">
        <v>74</v>
      </c>
      <c r="B87" s="153" t="s">
        <v>128</v>
      </c>
      <c r="C87" s="207">
        <f t="shared" si="42"/>
        <v>1801.0872604108044</v>
      </c>
      <c r="D87" s="155"/>
      <c r="E87" s="24" t="e">
        <f t="shared" si="43"/>
        <v>#NUM!</v>
      </c>
      <c r="G87" s="156"/>
      <c r="I87" s="24" t="e">
        <f t="shared" si="44"/>
        <v>#N/A</v>
      </c>
      <c r="J87" s="178" t="e">
        <f t="shared" si="45"/>
        <v>#N/A</v>
      </c>
      <c r="K87" s="158" t="e">
        <f t="shared" si="46"/>
        <v>#N/A</v>
      </c>
      <c r="L87" s="158"/>
      <c r="M87" s="158" t="e">
        <f t="shared" si="47"/>
        <v>#N/A</v>
      </c>
      <c r="N87" s="159" t="e">
        <f t="shared" si="55"/>
        <v>#N/A</v>
      </c>
      <c r="O87" s="35"/>
      <c r="P87" s="185"/>
      <c r="Q87" s="24" t="e">
        <f t="shared" si="48"/>
        <v>#N/A</v>
      </c>
      <c r="R87" s="160" t="e">
        <f t="shared" si="49"/>
        <v>#N/A</v>
      </c>
      <c r="S87" s="161" t="e">
        <f t="shared" si="50"/>
        <v>#N/A</v>
      </c>
      <c r="T87" s="248" t="e">
        <f t="shared" si="28"/>
        <v>#N/A</v>
      </c>
      <c r="U87" s="259">
        <f t="shared" si="29"/>
        <v>0</v>
      </c>
      <c r="V87" s="162"/>
      <c r="W87" s="158">
        <f t="shared" si="51"/>
        <v>0</v>
      </c>
      <c r="X87" s="159" t="e">
        <f t="shared" si="56"/>
        <v>#N/A</v>
      </c>
      <c r="BA87" s="175" t="str">
        <f t="shared" si="52"/>
        <v>a #</v>
      </c>
      <c r="BB87" s="176" t="e">
        <f t="shared" si="53"/>
        <v>#N/A</v>
      </c>
      <c r="BC87" s="177">
        <f t="shared" si="54"/>
        <v>0</v>
      </c>
    </row>
    <row r="88" spans="1:55" ht="15.75">
      <c r="A88" s="29">
        <v>75</v>
      </c>
      <c r="B88" s="153" t="s">
        <v>163</v>
      </c>
      <c r="C88" s="207">
        <f t="shared" si="42"/>
        <v>1908.1854821259367</v>
      </c>
      <c r="D88" s="155"/>
      <c r="E88" s="24" t="e">
        <f t="shared" si="43"/>
        <v>#NUM!</v>
      </c>
      <c r="G88" s="156"/>
      <c r="I88" s="24" t="e">
        <f t="shared" si="44"/>
        <v>#N/A</v>
      </c>
      <c r="J88" s="178" t="e">
        <f t="shared" si="45"/>
        <v>#N/A</v>
      </c>
      <c r="K88" s="158" t="e">
        <f t="shared" si="46"/>
        <v>#N/A</v>
      </c>
      <c r="L88" s="158"/>
      <c r="M88" s="158" t="e">
        <f t="shared" si="47"/>
        <v>#N/A</v>
      </c>
      <c r="N88" s="159" t="e">
        <f t="shared" si="55"/>
        <v>#N/A</v>
      </c>
      <c r="O88" s="35"/>
      <c r="P88" s="185"/>
      <c r="Q88" s="24" t="e">
        <f t="shared" si="48"/>
        <v>#N/A</v>
      </c>
      <c r="R88" s="160" t="e">
        <f t="shared" si="49"/>
        <v>#N/A</v>
      </c>
      <c r="S88" s="161" t="e">
        <f t="shared" si="50"/>
        <v>#N/A</v>
      </c>
      <c r="T88" s="248" t="e">
        <f t="shared" si="28"/>
        <v>#N/A</v>
      </c>
      <c r="U88" s="259">
        <f t="shared" si="29"/>
        <v>0</v>
      </c>
      <c r="V88" s="162"/>
      <c r="W88" s="158">
        <f t="shared" si="51"/>
        <v>0</v>
      </c>
      <c r="X88" s="159" t="e">
        <f t="shared" si="56"/>
        <v>#N/A</v>
      </c>
      <c r="BA88" s="175" t="str">
        <f t="shared" si="52"/>
        <v>b ³</v>
      </c>
      <c r="BB88" s="176" t="e">
        <f t="shared" si="53"/>
        <v>#N/A</v>
      </c>
      <c r="BC88" s="177">
        <f t="shared" si="54"/>
        <v>0</v>
      </c>
    </row>
    <row r="89" spans="1:55" ht="16.5" thickBot="1">
      <c r="A89" s="29">
        <v>76</v>
      </c>
      <c r="B89" s="153" t="s">
        <v>164</v>
      </c>
      <c r="C89" s="207">
        <f t="shared" si="42"/>
        <v>2021.6520955046287</v>
      </c>
      <c r="D89" s="155"/>
      <c r="E89" s="24" t="e">
        <f t="shared" si="43"/>
        <v>#NUM!</v>
      </c>
      <c r="F89" s="24" t="e">
        <f>LOG(D77/4)</f>
        <v>#NUM!</v>
      </c>
      <c r="G89" s="156"/>
      <c r="I89" s="24" t="e">
        <f t="shared" si="44"/>
        <v>#N/A</v>
      </c>
      <c r="J89" s="178" t="e">
        <f t="shared" si="45"/>
        <v>#N/A</v>
      </c>
      <c r="K89" s="158" t="e">
        <f t="shared" si="46"/>
        <v>#N/A</v>
      </c>
      <c r="L89" s="158"/>
      <c r="M89" s="158" t="e">
        <f t="shared" si="47"/>
        <v>#N/A</v>
      </c>
      <c r="N89" s="159" t="e">
        <f t="shared" si="55"/>
        <v>#N/A</v>
      </c>
      <c r="O89" s="35"/>
      <c r="P89" s="185"/>
      <c r="Q89" s="24" t="e">
        <f t="shared" si="48"/>
        <v>#N/A</v>
      </c>
      <c r="R89" s="160" t="e">
        <f t="shared" si="49"/>
        <v>#N/A</v>
      </c>
      <c r="S89" s="161" t="e">
        <f t="shared" si="50"/>
        <v>#N/A</v>
      </c>
      <c r="T89" s="248" t="e">
        <f t="shared" si="28"/>
        <v>#N/A</v>
      </c>
      <c r="U89" s="259">
        <f t="shared" si="29"/>
        <v>0</v>
      </c>
      <c r="V89" s="162"/>
      <c r="W89" s="158">
        <f t="shared" si="51"/>
        <v>0</v>
      </c>
      <c r="X89" s="159" t="e">
        <f t="shared" si="56"/>
        <v>#N/A</v>
      </c>
      <c r="BA89" s="209" t="str">
        <f t="shared" si="52"/>
        <v>c4</v>
      </c>
      <c r="BB89" s="210" t="e">
        <f t="shared" si="53"/>
        <v>#N/A</v>
      </c>
      <c r="BC89" s="211">
        <f t="shared" si="54"/>
        <v>0</v>
      </c>
    </row>
    <row r="90" spans="1:55" ht="15.75">
      <c r="A90" s="29">
        <v>77</v>
      </c>
      <c r="B90" s="153" t="s">
        <v>119</v>
      </c>
      <c r="C90" s="207">
        <f t="shared" si="42"/>
        <v>2141.8657848212874</v>
      </c>
      <c r="D90" s="155"/>
      <c r="E90" s="24" t="e">
        <f t="shared" si="43"/>
        <v>#NUM!</v>
      </c>
      <c r="I90" s="24" t="e">
        <f t="shared" si="44"/>
        <v>#N/A</v>
      </c>
      <c r="J90" s="178" t="e">
        <f t="shared" si="45"/>
        <v>#N/A</v>
      </c>
      <c r="K90" s="158" t="e">
        <f t="shared" si="46"/>
        <v>#N/A</v>
      </c>
      <c r="L90" s="158"/>
      <c r="M90" s="158" t="e">
        <f t="shared" si="47"/>
        <v>#N/A</v>
      </c>
      <c r="N90" s="159" t="e">
        <f t="shared" si="55"/>
        <v>#N/A</v>
      </c>
      <c r="O90" s="35"/>
      <c r="P90" s="193"/>
      <c r="Q90" s="24" t="e">
        <f t="shared" si="48"/>
        <v>#N/A</v>
      </c>
      <c r="R90" s="160" t="e">
        <f t="shared" si="49"/>
        <v>#N/A</v>
      </c>
      <c r="S90" s="161" t="e">
        <f t="shared" si="50"/>
        <v>#N/A</v>
      </c>
      <c r="T90" s="248" t="e">
        <f t="shared" si="28"/>
        <v>#N/A</v>
      </c>
      <c r="U90" s="259">
        <f t="shared" si="29"/>
        <v>0</v>
      </c>
      <c r="V90" s="162"/>
      <c r="W90" s="158">
        <f t="shared" si="51"/>
        <v>0</v>
      </c>
      <c r="X90" s="159" t="e">
        <f t="shared" si="56"/>
        <v>#N/A</v>
      </c>
      <c r="BA90" s="38" t="str">
        <f t="shared" si="52"/>
        <v>c #</v>
      </c>
      <c r="BB90" s="212" t="e">
        <f t="shared" si="53"/>
        <v>#N/A</v>
      </c>
      <c r="BC90" s="31">
        <f t="shared" si="54"/>
        <v>0</v>
      </c>
    </row>
    <row r="91" spans="1:55" ht="15.75">
      <c r="A91" s="29">
        <v>78</v>
      </c>
      <c r="B91" s="153" t="s">
        <v>165</v>
      </c>
      <c r="C91" s="207">
        <f t="shared" si="42"/>
        <v>2269.2277520890616</v>
      </c>
      <c r="D91" s="155"/>
      <c r="E91" s="24" t="e">
        <f t="shared" si="43"/>
        <v>#NUM!</v>
      </c>
      <c r="I91" s="24" t="e">
        <f t="shared" si="44"/>
        <v>#N/A</v>
      </c>
      <c r="J91" s="178" t="e">
        <f t="shared" si="45"/>
        <v>#N/A</v>
      </c>
      <c r="K91" s="158" t="e">
        <f t="shared" si="46"/>
        <v>#N/A</v>
      </c>
      <c r="L91" s="158"/>
      <c r="M91" s="158" t="e">
        <f t="shared" si="47"/>
        <v>#N/A</v>
      </c>
      <c r="N91" s="159" t="e">
        <f t="shared" si="55"/>
        <v>#N/A</v>
      </c>
      <c r="O91" s="35"/>
      <c r="P91" s="193"/>
      <c r="Q91" s="24" t="e">
        <f t="shared" si="48"/>
        <v>#N/A</v>
      </c>
      <c r="R91" s="160" t="e">
        <f t="shared" si="49"/>
        <v>#N/A</v>
      </c>
      <c r="S91" s="161" t="e">
        <f t="shared" si="50"/>
        <v>#N/A</v>
      </c>
      <c r="T91" s="248" t="e">
        <f t="shared" si="28"/>
        <v>#N/A</v>
      </c>
      <c r="U91" s="259">
        <f t="shared" si="29"/>
        <v>0</v>
      </c>
      <c r="V91" s="162"/>
      <c r="W91" s="158">
        <f t="shared" si="51"/>
        <v>0</v>
      </c>
      <c r="X91" s="159" t="e">
        <f t="shared" si="56"/>
        <v>#N/A</v>
      </c>
      <c r="BA91" s="38" t="str">
        <f t="shared" si="52"/>
        <v>d 4</v>
      </c>
      <c r="BB91" s="212" t="e">
        <f t="shared" si="53"/>
        <v>#N/A</v>
      </c>
      <c r="BC91" s="31">
        <f t="shared" si="54"/>
        <v>0</v>
      </c>
    </row>
    <row r="92" spans="1:55" ht="15.75">
      <c r="A92" s="29">
        <v>79</v>
      </c>
      <c r="B92" s="153" t="s">
        <v>121</v>
      </c>
      <c r="C92" s="207">
        <f t="shared" si="42"/>
        <v>2404.163056034265</v>
      </c>
      <c r="D92" s="155"/>
      <c r="E92" s="24" t="e">
        <f t="shared" si="43"/>
        <v>#NUM!</v>
      </c>
      <c r="I92" s="24" t="e">
        <f t="shared" si="44"/>
        <v>#N/A</v>
      </c>
      <c r="J92" s="178" t="e">
        <f t="shared" si="45"/>
        <v>#N/A</v>
      </c>
      <c r="K92" s="158" t="e">
        <f t="shared" si="46"/>
        <v>#N/A</v>
      </c>
      <c r="L92" s="158"/>
      <c r="M92" s="158" t="e">
        <f t="shared" si="47"/>
        <v>#N/A</v>
      </c>
      <c r="N92" s="159" t="e">
        <f t="shared" si="55"/>
        <v>#N/A</v>
      </c>
      <c r="O92" s="35"/>
      <c r="P92" s="193"/>
      <c r="Q92" s="24" t="e">
        <f t="shared" si="48"/>
        <v>#N/A</v>
      </c>
      <c r="R92" s="160" t="e">
        <f t="shared" si="49"/>
        <v>#N/A</v>
      </c>
      <c r="S92" s="161" t="e">
        <f t="shared" si="50"/>
        <v>#N/A</v>
      </c>
      <c r="T92" s="248" t="e">
        <f t="shared" si="28"/>
        <v>#N/A</v>
      </c>
      <c r="U92" s="259">
        <f t="shared" si="29"/>
        <v>0</v>
      </c>
      <c r="V92" s="162"/>
      <c r="W92" s="158">
        <f t="shared" si="51"/>
        <v>0</v>
      </c>
      <c r="X92" s="159" t="e">
        <f t="shared" si="56"/>
        <v>#N/A</v>
      </c>
      <c r="BA92" s="38" t="str">
        <f t="shared" si="52"/>
        <v>d #</v>
      </c>
      <c r="BB92" s="212" t="e">
        <f t="shared" si="53"/>
        <v>#N/A</v>
      </c>
      <c r="BC92" s="31">
        <f t="shared" si="54"/>
        <v>0</v>
      </c>
    </row>
    <row r="93" spans="1:55" ht="15.75">
      <c r="A93" s="29">
        <v>80</v>
      </c>
      <c r="B93" s="153" t="s">
        <v>166</v>
      </c>
      <c r="C93" s="207">
        <f t="shared" si="42"/>
        <v>2547.1220306903624</v>
      </c>
      <c r="D93" s="155"/>
      <c r="E93" s="24" t="e">
        <f t="shared" si="43"/>
        <v>#NUM!</v>
      </c>
      <c r="I93" s="24" t="e">
        <f t="shared" si="44"/>
        <v>#N/A</v>
      </c>
      <c r="J93" s="178" t="e">
        <f t="shared" si="45"/>
        <v>#N/A</v>
      </c>
      <c r="K93" s="158" t="e">
        <f t="shared" si="46"/>
        <v>#N/A</v>
      </c>
      <c r="L93" s="158"/>
      <c r="M93" s="158" t="e">
        <f t="shared" si="47"/>
        <v>#N/A</v>
      </c>
      <c r="N93" s="159" t="e">
        <f t="shared" si="55"/>
        <v>#N/A</v>
      </c>
      <c r="O93" s="35"/>
      <c r="P93" s="193"/>
      <c r="Q93" s="24" t="e">
        <f t="shared" si="48"/>
        <v>#N/A</v>
      </c>
      <c r="R93" s="160" t="e">
        <f t="shared" si="49"/>
        <v>#N/A</v>
      </c>
      <c r="S93" s="161" t="e">
        <f t="shared" si="50"/>
        <v>#N/A</v>
      </c>
      <c r="T93" s="248" t="e">
        <f t="shared" si="28"/>
        <v>#N/A</v>
      </c>
      <c r="U93" s="259">
        <f t="shared" si="29"/>
        <v>0</v>
      </c>
      <c r="V93" s="162"/>
      <c r="W93" s="158">
        <f t="shared" si="51"/>
        <v>0</v>
      </c>
      <c r="X93" s="159" t="e">
        <f t="shared" si="56"/>
        <v>#N/A</v>
      </c>
      <c r="BA93" s="38" t="str">
        <f t="shared" si="52"/>
        <v>e 4</v>
      </c>
      <c r="BB93" s="212" t="e">
        <f t="shared" si="53"/>
        <v>#N/A</v>
      </c>
      <c r="BC93" s="31">
        <f t="shared" si="54"/>
        <v>0</v>
      </c>
    </row>
    <row r="94" spans="1:55" ht="15.75">
      <c r="A94" s="29">
        <v>81</v>
      </c>
      <c r="B94" s="153" t="s">
        <v>167</v>
      </c>
      <c r="C94" s="207">
        <f t="shared" si="42"/>
        <v>2698.581788345943</v>
      </c>
      <c r="D94" s="155"/>
      <c r="E94" s="24" t="e">
        <f t="shared" si="43"/>
        <v>#NUM!</v>
      </c>
      <c r="I94" s="24" t="e">
        <f t="shared" si="44"/>
        <v>#N/A</v>
      </c>
      <c r="J94" s="178" t="e">
        <f t="shared" si="45"/>
        <v>#N/A</v>
      </c>
      <c r="K94" s="158" t="e">
        <f t="shared" si="46"/>
        <v>#N/A</v>
      </c>
      <c r="L94" s="158"/>
      <c r="M94" s="158" t="e">
        <f t="shared" si="47"/>
        <v>#N/A</v>
      </c>
      <c r="N94" s="159" t="e">
        <f t="shared" si="55"/>
        <v>#N/A</v>
      </c>
      <c r="O94" s="35"/>
      <c r="P94" s="193"/>
      <c r="Q94" s="24" t="e">
        <f t="shared" si="48"/>
        <v>#N/A</v>
      </c>
      <c r="R94" s="160" t="e">
        <f t="shared" si="49"/>
        <v>#N/A</v>
      </c>
      <c r="S94" s="161" t="e">
        <f t="shared" si="50"/>
        <v>#N/A</v>
      </c>
      <c r="T94" s="248" t="e">
        <f t="shared" si="28"/>
        <v>#N/A</v>
      </c>
      <c r="U94" s="259">
        <f t="shared" si="29"/>
        <v>0</v>
      </c>
      <c r="V94" s="162"/>
      <c r="W94" s="158">
        <f t="shared" si="51"/>
        <v>0</v>
      </c>
      <c r="X94" s="159" t="e">
        <f t="shared" si="56"/>
        <v>#N/A</v>
      </c>
      <c r="BA94" s="38" t="str">
        <f t="shared" si="52"/>
        <v>f 4</v>
      </c>
      <c r="BB94" s="212" t="e">
        <f t="shared" si="53"/>
        <v>#N/A</v>
      </c>
      <c r="BC94" s="31">
        <f t="shared" si="54"/>
        <v>0</v>
      </c>
    </row>
    <row r="95" spans="1:55" ht="15.75">
      <c r="A95" s="29">
        <v>82</v>
      </c>
      <c r="B95" s="153" t="s">
        <v>124</v>
      </c>
      <c r="C95" s="207">
        <f t="shared" si="42"/>
        <v>2859.047811862634</v>
      </c>
      <c r="D95" s="155"/>
      <c r="E95" s="24" t="e">
        <f t="shared" si="43"/>
        <v>#NUM!</v>
      </c>
      <c r="I95" s="24" t="e">
        <f t="shared" si="44"/>
        <v>#N/A</v>
      </c>
      <c r="J95" s="178" t="e">
        <f t="shared" si="45"/>
        <v>#N/A</v>
      </c>
      <c r="K95" s="158" t="e">
        <f t="shared" si="46"/>
        <v>#N/A</v>
      </c>
      <c r="L95" s="158"/>
      <c r="M95" s="158" t="e">
        <f t="shared" si="47"/>
        <v>#N/A</v>
      </c>
      <c r="N95" s="159" t="e">
        <f t="shared" si="55"/>
        <v>#N/A</v>
      </c>
      <c r="O95" s="35"/>
      <c r="P95" s="193"/>
      <c r="Q95" s="24" t="e">
        <f t="shared" si="48"/>
        <v>#N/A</v>
      </c>
      <c r="R95" s="160" t="e">
        <f t="shared" si="49"/>
        <v>#N/A</v>
      </c>
      <c r="S95" s="161" t="e">
        <f t="shared" si="50"/>
        <v>#N/A</v>
      </c>
      <c r="T95" s="248" t="e">
        <f t="shared" si="28"/>
        <v>#N/A</v>
      </c>
      <c r="U95" s="259">
        <f t="shared" si="29"/>
        <v>0</v>
      </c>
      <c r="V95" s="162"/>
      <c r="W95" s="158">
        <f t="shared" si="51"/>
        <v>0</v>
      </c>
      <c r="X95" s="159" t="e">
        <f t="shared" si="56"/>
        <v>#N/A</v>
      </c>
      <c r="BA95" s="38" t="str">
        <f t="shared" si="52"/>
        <v>f #</v>
      </c>
      <c r="BB95" s="212" t="e">
        <f t="shared" si="53"/>
        <v>#N/A</v>
      </c>
      <c r="BC95" s="31">
        <f t="shared" si="54"/>
        <v>0</v>
      </c>
    </row>
    <row r="96" spans="1:55" ht="15.75">
      <c r="A96" s="29">
        <v>83</v>
      </c>
      <c r="B96" s="153" t="s">
        <v>168</v>
      </c>
      <c r="C96" s="207">
        <f t="shared" si="42"/>
        <v>3029.0556416771583</v>
      </c>
      <c r="D96" s="155"/>
      <c r="E96" s="24" t="e">
        <f t="shared" si="43"/>
        <v>#NUM!</v>
      </c>
      <c r="I96" s="24" t="e">
        <f t="shared" si="44"/>
        <v>#N/A</v>
      </c>
      <c r="J96" s="178" t="e">
        <f t="shared" si="45"/>
        <v>#N/A</v>
      </c>
      <c r="K96" s="158" t="e">
        <f t="shared" si="46"/>
        <v>#N/A</v>
      </c>
      <c r="L96" s="158"/>
      <c r="M96" s="158" t="e">
        <f t="shared" si="47"/>
        <v>#N/A</v>
      </c>
      <c r="N96" s="159" t="e">
        <f t="shared" si="55"/>
        <v>#N/A</v>
      </c>
      <c r="O96" s="35"/>
      <c r="P96" s="193"/>
      <c r="Q96" s="24" t="e">
        <f t="shared" si="48"/>
        <v>#N/A</v>
      </c>
      <c r="R96" s="160" t="e">
        <f t="shared" si="49"/>
        <v>#N/A</v>
      </c>
      <c r="S96" s="161" t="e">
        <f t="shared" si="50"/>
        <v>#N/A</v>
      </c>
      <c r="T96" s="248" t="e">
        <f t="shared" si="28"/>
        <v>#N/A</v>
      </c>
      <c r="U96" s="259">
        <f t="shared" si="29"/>
        <v>0</v>
      </c>
      <c r="V96" s="162"/>
      <c r="W96" s="158">
        <f t="shared" si="51"/>
        <v>0</v>
      </c>
      <c r="X96" s="159" t="e">
        <f t="shared" si="56"/>
        <v>#N/A</v>
      </c>
      <c r="BA96" s="38" t="str">
        <f t="shared" si="52"/>
        <v>g 4</v>
      </c>
      <c r="BB96" s="212" t="e">
        <f t="shared" si="53"/>
        <v>#N/A</v>
      </c>
      <c r="BC96" s="31">
        <f t="shared" si="54"/>
        <v>0</v>
      </c>
    </row>
    <row r="97" spans="1:55" ht="15.75">
      <c r="A97" s="29">
        <v>84</v>
      </c>
      <c r="B97" s="153" t="s">
        <v>126</v>
      </c>
      <c r="C97" s="207">
        <f t="shared" si="42"/>
        <v>3209.172663117763</v>
      </c>
      <c r="D97" s="155"/>
      <c r="E97" s="24" t="e">
        <f t="shared" si="43"/>
        <v>#NUM!</v>
      </c>
      <c r="I97" s="24" t="e">
        <f t="shared" si="44"/>
        <v>#N/A</v>
      </c>
      <c r="J97" s="178" t="e">
        <f t="shared" si="45"/>
        <v>#N/A</v>
      </c>
      <c r="K97" s="158" t="e">
        <f t="shared" si="46"/>
        <v>#N/A</v>
      </c>
      <c r="L97" s="158"/>
      <c r="M97" s="158" t="e">
        <f t="shared" si="47"/>
        <v>#N/A</v>
      </c>
      <c r="N97" s="159" t="e">
        <f t="shared" si="55"/>
        <v>#N/A</v>
      </c>
      <c r="O97" s="35"/>
      <c r="P97" s="193"/>
      <c r="Q97" s="24" t="e">
        <f t="shared" si="48"/>
        <v>#N/A</v>
      </c>
      <c r="R97" s="160" t="e">
        <f t="shared" si="49"/>
        <v>#N/A</v>
      </c>
      <c r="S97" s="161" t="e">
        <f t="shared" si="50"/>
        <v>#N/A</v>
      </c>
      <c r="T97" s="248" t="e">
        <f t="shared" si="28"/>
        <v>#N/A</v>
      </c>
      <c r="U97" s="259">
        <f t="shared" si="29"/>
        <v>0</v>
      </c>
      <c r="V97" s="162"/>
      <c r="W97" s="158">
        <f t="shared" si="51"/>
        <v>0</v>
      </c>
      <c r="X97" s="159" t="e">
        <f t="shared" si="56"/>
        <v>#N/A</v>
      </c>
      <c r="BA97" s="38" t="str">
        <f t="shared" si="52"/>
        <v>g #</v>
      </c>
      <c r="BB97" s="212" t="e">
        <f t="shared" si="53"/>
        <v>#N/A</v>
      </c>
      <c r="BC97" s="31">
        <f t="shared" si="54"/>
        <v>0</v>
      </c>
    </row>
    <row r="98" spans="1:55" ht="15.75">
      <c r="A98" s="29">
        <v>85</v>
      </c>
      <c r="B98" s="153" t="s">
        <v>169</v>
      </c>
      <c r="C98" s="207">
        <f t="shared" si="42"/>
        <v>3400.0000000000055</v>
      </c>
      <c r="D98" s="155"/>
      <c r="E98" s="24" t="e">
        <f t="shared" si="43"/>
        <v>#NUM!</v>
      </c>
      <c r="I98" s="24" t="e">
        <f t="shared" si="44"/>
        <v>#N/A</v>
      </c>
      <c r="J98" s="178" t="e">
        <f t="shared" si="45"/>
        <v>#N/A</v>
      </c>
      <c r="K98" s="158" t="e">
        <f t="shared" si="46"/>
        <v>#N/A</v>
      </c>
      <c r="L98" s="158"/>
      <c r="M98" s="158" t="e">
        <f t="shared" si="47"/>
        <v>#N/A</v>
      </c>
      <c r="N98" s="159" t="e">
        <f t="shared" si="55"/>
        <v>#N/A</v>
      </c>
      <c r="O98" s="35"/>
      <c r="P98" s="193"/>
      <c r="Q98" s="24" t="e">
        <f t="shared" si="48"/>
        <v>#N/A</v>
      </c>
      <c r="R98" s="160" t="e">
        <f t="shared" si="49"/>
        <v>#N/A</v>
      </c>
      <c r="S98" s="161" t="e">
        <f t="shared" si="50"/>
        <v>#N/A</v>
      </c>
      <c r="T98" s="248" t="e">
        <f t="shared" si="28"/>
        <v>#N/A</v>
      </c>
      <c r="U98" s="259">
        <f t="shared" si="29"/>
        <v>0</v>
      </c>
      <c r="V98" s="162"/>
      <c r="W98" s="158">
        <f t="shared" si="51"/>
        <v>0</v>
      </c>
      <c r="X98" s="159" t="e">
        <f t="shared" si="56"/>
        <v>#N/A</v>
      </c>
      <c r="BA98" s="38" t="str">
        <f t="shared" si="52"/>
        <v>a 4</v>
      </c>
      <c r="BB98" s="212" t="e">
        <f t="shared" si="53"/>
        <v>#N/A</v>
      </c>
      <c r="BC98" s="31">
        <f t="shared" si="54"/>
        <v>0</v>
      </c>
    </row>
    <row r="99" spans="1:55" ht="15.75">
      <c r="A99" s="29">
        <v>86</v>
      </c>
      <c r="B99" s="153" t="s">
        <v>128</v>
      </c>
      <c r="C99" s="207">
        <f t="shared" si="42"/>
        <v>3602.17452082161</v>
      </c>
      <c r="D99" s="155"/>
      <c r="E99" s="24" t="e">
        <f t="shared" si="43"/>
        <v>#NUM!</v>
      </c>
      <c r="I99" s="24" t="e">
        <f t="shared" si="44"/>
        <v>#N/A</v>
      </c>
      <c r="J99" s="178" t="e">
        <f t="shared" si="45"/>
        <v>#N/A</v>
      </c>
      <c r="K99" s="158" t="e">
        <f t="shared" si="46"/>
        <v>#N/A</v>
      </c>
      <c r="L99" s="158"/>
      <c r="M99" s="158" t="e">
        <f t="shared" si="47"/>
        <v>#N/A</v>
      </c>
      <c r="N99" s="159" t="e">
        <f t="shared" si="55"/>
        <v>#N/A</v>
      </c>
      <c r="O99" s="35"/>
      <c r="P99" s="193"/>
      <c r="Q99" s="24" t="e">
        <f t="shared" si="48"/>
        <v>#N/A</v>
      </c>
      <c r="R99" s="160" t="e">
        <f t="shared" si="49"/>
        <v>#N/A</v>
      </c>
      <c r="S99" s="161" t="e">
        <f t="shared" si="50"/>
        <v>#N/A</v>
      </c>
      <c r="T99" s="248" t="e">
        <f t="shared" si="28"/>
        <v>#N/A</v>
      </c>
      <c r="U99" s="259">
        <f t="shared" si="29"/>
        <v>0</v>
      </c>
      <c r="V99" s="162"/>
      <c r="W99" s="158">
        <f t="shared" si="51"/>
        <v>0</v>
      </c>
      <c r="X99" s="159" t="e">
        <f t="shared" si="56"/>
        <v>#N/A</v>
      </c>
      <c r="BA99" s="38" t="str">
        <f t="shared" si="52"/>
        <v>a #</v>
      </c>
      <c r="BB99" s="212" t="e">
        <f t="shared" si="53"/>
        <v>#N/A</v>
      </c>
      <c r="BC99" s="31">
        <f t="shared" si="54"/>
        <v>0</v>
      </c>
    </row>
    <row r="100" spans="1:55" ht="15.75">
      <c r="A100" s="29">
        <v>87</v>
      </c>
      <c r="B100" s="153" t="s">
        <v>170</v>
      </c>
      <c r="C100" s="207">
        <f t="shared" si="42"/>
        <v>3816.3709642518747</v>
      </c>
      <c r="D100" s="155"/>
      <c r="E100" s="24" t="e">
        <f t="shared" si="43"/>
        <v>#NUM!</v>
      </c>
      <c r="I100" s="24" t="e">
        <f t="shared" si="44"/>
        <v>#N/A</v>
      </c>
      <c r="J100" s="178" t="e">
        <f t="shared" si="45"/>
        <v>#N/A</v>
      </c>
      <c r="K100" s="158" t="e">
        <f t="shared" si="46"/>
        <v>#N/A</v>
      </c>
      <c r="L100" s="158"/>
      <c r="M100" s="158" t="e">
        <f t="shared" si="47"/>
        <v>#N/A</v>
      </c>
      <c r="N100" s="159" t="e">
        <f t="shared" si="55"/>
        <v>#N/A</v>
      </c>
      <c r="O100" s="35"/>
      <c r="P100" s="193"/>
      <c r="Q100" s="24" t="e">
        <f t="shared" si="48"/>
        <v>#N/A</v>
      </c>
      <c r="R100" s="160" t="e">
        <f t="shared" si="49"/>
        <v>#N/A</v>
      </c>
      <c r="S100" s="161" t="e">
        <f t="shared" si="50"/>
        <v>#N/A</v>
      </c>
      <c r="T100" s="248" t="e">
        <f t="shared" si="28"/>
        <v>#N/A</v>
      </c>
      <c r="U100" s="259">
        <f t="shared" si="29"/>
        <v>0</v>
      </c>
      <c r="V100" s="162"/>
      <c r="W100" s="158">
        <f t="shared" si="51"/>
        <v>0</v>
      </c>
      <c r="X100" s="159" t="e">
        <f t="shared" si="56"/>
        <v>#N/A</v>
      </c>
      <c r="BA100" s="38" t="str">
        <f t="shared" si="52"/>
        <v>b 4</v>
      </c>
      <c r="BB100" s="212" t="e">
        <f t="shared" si="53"/>
        <v>#N/A</v>
      </c>
      <c r="BC100" s="31">
        <f t="shared" si="54"/>
        <v>0</v>
      </c>
    </row>
    <row r="101" spans="1:55" ht="15.75">
      <c r="A101" s="29">
        <v>88</v>
      </c>
      <c r="B101" s="153" t="s">
        <v>171</v>
      </c>
      <c r="C101" s="207">
        <f t="shared" si="42"/>
        <v>4043.304191009259</v>
      </c>
      <c r="D101" s="155"/>
      <c r="E101" s="24" t="e">
        <f t="shared" si="43"/>
        <v>#NUM!</v>
      </c>
      <c r="I101" s="24" t="e">
        <f t="shared" si="44"/>
        <v>#N/A</v>
      </c>
      <c r="J101" s="178" t="e">
        <f t="shared" si="45"/>
        <v>#N/A</v>
      </c>
      <c r="K101" s="158" t="e">
        <f t="shared" si="46"/>
        <v>#N/A</v>
      </c>
      <c r="L101" s="158"/>
      <c r="M101" s="158" t="e">
        <f t="shared" si="47"/>
        <v>#N/A</v>
      </c>
      <c r="N101" s="159" t="e">
        <f t="shared" si="55"/>
        <v>#N/A</v>
      </c>
      <c r="O101" s="35"/>
      <c r="P101" s="193"/>
      <c r="Q101" s="24" t="e">
        <f t="shared" si="48"/>
        <v>#N/A</v>
      </c>
      <c r="R101" s="160" t="e">
        <f t="shared" si="49"/>
        <v>#N/A</v>
      </c>
      <c r="S101" s="161" t="e">
        <f t="shared" si="50"/>
        <v>#N/A</v>
      </c>
      <c r="T101" s="248" t="e">
        <f t="shared" si="28"/>
        <v>#N/A</v>
      </c>
      <c r="U101" s="259">
        <f t="shared" si="29"/>
        <v>0</v>
      </c>
      <c r="V101" s="162"/>
      <c r="W101" s="158">
        <f t="shared" si="51"/>
        <v>0</v>
      </c>
      <c r="X101" s="159" t="e">
        <f t="shared" si="56"/>
        <v>#N/A</v>
      </c>
      <c r="BA101" s="38" t="str">
        <f t="shared" si="52"/>
        <v>c 5</v>
      </c>
      <c r="BB101" s="212" t="e">
        <f t="shared" si="53"/>
        <v>#N/A</v>
      </c>
      <c r="BC101" s="31">
        <f t="shared" si="54"/>
        <v>0</v>
      </c>
    </row>
    <row r="102" spans="53:55" ht="12.75">
      <c r="BA102" s="38">
        <f t="shared" si="52"/>
        <v>0</v>
      </c>
      <c r="BB102" s="212">
        <f t="shared" si="53"/>
        <v>0</v>
      </c>
      <c r="BC102" s="31">
        <f t="shared" si="54"/>
        <v>0</v>
      </c>
    </row>
    <row r="103" spans="1:55" ht="15.75">
      <c r="A103" s="215"/>
      <c r="C103" s="28"/>
      <c r="BA103" s="38">
        <f t="shared" si="52"/>
        <v>0</v>
      </c>
      <c r="BB103" s="212">
        <f t="shared" si="53"/>
        <v>0</v>
      </c>
      <c r="BC103" s="31">
        <f t="shared" si="54"/>
        <v>0</v>
      </c>
    </row>
    <row r="104" spans="53:55" ht="12.75">
      <c r="BA104" s="38">
        <f t="shared" si="52"/>
        <v>0</v>
      </c>
      <c r="BB104" s="212">
        <f t="shared" si="53"/>
        <v>0</v>
      </c>
      <c r="BC104" s="31">
        <f t="shared" si="54"/>
        <v>0</v>
      </c>
    </row>
    <row r="105" spans="53:55" ht="12.75">
      <c r="BA105" s="38">
        <f t="shared" si="52"/>
        <v>0</v>
      </c>
      <c r="BB105" s="212">
        <f t="shared" si="53"/>
        <v>0</v>
      </c>
      <c r="BC105" s="31">
        <f t="shared" si="54"/>
        <v>0</v>
      </c>
    </row>
    <row r="106" spans="53:55" ht="12.75">
      <c r="BA106" s="38">
        <f t="shared" si="52"/>
        <v>0</v>
      </c>
      <c r="BB106" s="212">
        <f t="shared" si="53"/>
        <v>0</v>
      </c>
      <c r="BC106" s="31">
        <f t="shared" si="54"/>
        <v>0</v>
      </c>
    </row>
    <row r="107" spans="53:55" ht="12.75">
      <c r="BA107" s="38">
        <f t="shared" si="52"/>
        <v>0</v>
      </c>
      <c r="BB107" s="212">
        <f t="shared" si="53"/>
        <v>0</v>
      </c>
      <c r="BC107" s="31">
        <f t="shared" si="54"/>
        <v>0</v>
      </c>
    </row>
    <row r="108" spans="53:55" ht="12.75">
      <c r="BA108" s="38">
        <f t="shared" si="52"/>
        <v>0</v>
      </c>
      <c r="BB108" s="212">
        <f t="shared" si="53"/>
        <v>0</v>
      </c>
      <c r="BC108" s="31">
        <f t="shared" si="54"/>
        <v>0</v>
      </c>
    </row>
    <row r="109" spans="53:55" ht="12.75">
      <c r="BA109" s="38">
        <f t="shared" si="52"/>
        <v>0</v>
      </c>
      <c r="BB109" s="212">
        <f t="shared" si="53"/>
        <v>0</v>
      </c>
      <c r="BC109" s="31">
        <f t="shared" si="54"/>
        <v>0</v>
      </c>
    </row>
    <row r="110" spans="53:55" ht="12.75">
      <c r="BA110" s="38">
        <f t="shared" si="52"/>
        <v>0</v>
      </c>
      <c r="BB110" s="212">
        <f t="shared" si="53"/>
        <v>0</v>
      </c>
      <c r="BC110" s="31">
        <f t="shared" si="54"/>
        <v>0</v>
      </c>
    </row>
    <row r="111" spans="53:55" ht="12.75">
      <c r="BA111" s="38">
        <f t="shared" si="52"/>
        <v>0</v>
      </c>
      <c r="BB111" s="212">
        <f t="shared" si="53"/>
        <v>0</v>
      </c>
      <c r="BC111" s="31">
        <f t="shared" si="54"/>
        <v>0</v>
      </c>
    </row>
    <row r="112" spans="53:55" ht="12.75">
      <c r="BA112" s="38">
        <f t="shared" si="52"/>
        <v>0</v>
      </c>
      <c r="BB112" s="212">
        <f t="shared" si="53"/>
        <v>0</v>
      </c>
      <c r="BC112" s="31">
        <f t="shared" si="54"/>
        <v>0</v>
      </c>
    </row>
    <row r="113" spans="53:55" ht="12.75">
      <c r="BA113" s="38">
        <f aca="true" t="shared" si="57" ref="BA113:BA144">B113</f>
        <v>0</v>
      </c>
      <c r="BB113" s="212">
        <f aca="true" t="shared" si="58" ref="BB113:BB144">M113</f>
        <v>0</v>
      </c>
      <c r="BC113" s="31">
        <f aca="true" t="shared" si="59" ref="BC113:BC144">W113</f>
        <v>0</v>
      </c>
    </row>
    <row r="114" spans="53:55" ht="12.75">
      <c r="BA114" s="38">
        <f t="shared" si="57"/>
        <v>0</v>
      </c>
      <c r="BB114" s="212">
        <f t="shared" si="58"/>
        <v>0</v>
      </c>
      <c r="BC114" s="31">
        <f t="shared" si="59"/>
        <v>0</v>
      </c>
    </row>
    <row r="115" spans="53:55" ht="12.75">
      <c r="BA115" s="38">
        <f t="shared" si="57"/>
        <v>0</v>
      </c>
      <c r="BB115" s="212">
        <f t="shared" si="58"/>
        <v>0</v>
      </c>
      <c r="BC115" s="31">
        <f t="shared" si="59"/>
        <v>0</v>
      </c>
    </row>
    <row r="116" spans="53:55" ht="12.75">
      <c r="BA116" s="38">
        <f t="shared" si="57"/>
        <v>0</v>
      </c>
      <c r="BB116" s="212">
        <f t="shared" si="58"/>
        <v>0</v>
      </c>
      <c r="BC116" s="31">
        <f t="shared" si="59"/>
        <v>0</v>
      </c>
    </row>
    <row r="117" spans="53:55" ht="12.75">
      <c r="BA117" s="38">
        <f t="shared" si="57"/>
        <v>0</v>
      </c>
      <c r="BB117" s="212">
        <f t="shared" si="58"/>
        <v>0</v>
      </c>
      <c r="BC117" s="31">
        <f t="shared" si="59"/>
        <v>0</v>
      </c>
    </row>
    <row r="118" spans="53:55" ht="12.75">
      <c r="BA118" s="38">
        <f t="shared" si="57"/>
        <v>0</v>
      </c>
      <c r="BB118" s="212">
        <f t="shared" si="58"/>
        <v>0</v>
      </c>
      <c r="BC118" s="31">
        <f t="shared" si="59"/>
        <v>0</v>
      </c>
    </row>
    <row r="119" spans="53:55" ht="12.75">
      <c r="BA119" s="38">
        <f t="shared" si="57"/>
        <v>0</v>
      </c>
      <c r="BB119" s="212">
        <f t="shared" si="58"/>
        <v>0</v>
      </c>
      <c r="BC119" s="31">
        <f t="shared" si="59"/>
        <v>0</v>
      </c>
    </row>
    <row r="120" spans="53:55" ht="12.75">
      <c r="BA120" s="38">
        <f t="shared" si="57"/>
        <v>0</v>
      </c>
      <c r="BB120" s="212">
        <f t="shared" si="58"/>
        <v>0</v>
      </c>
      <c r="BC120" s="31">
        <f t="shared" si="59"/>
        <v>0</v>
      </c>
    </row>
    <row r="121" spans="53:55" ht="12.75">
      <c r="BA121" s="38">
        <f t="shared" si="57"/>
        <v>0</v>
      </c>
      <c r="BB121" s="212">
        <f t="shared" si="58"/>
        <v>0</v>
      </c>
      <c r="BC121" s="31">
        <f t="shared" si="59"/>
        <v>0</v>
      </c>
    </row>
    <row r="122" spans="53:55" ht="12.75">
      <c r="BA122" s="38">
        <f t="shared" si="57"/>
        <v>0</v>
      </c>
      <c r="BB122" s="212">
        <f t="shared" si="58"/>
        <v>0</v>
      </c>
      <c r="BC122" s="31">
        <f t="shared" si="59"/>
        <v>0</v>
      </c>
    </row>
    <row r="123" spans="53:55" ht="12.75">
      <c r="BA123" s="38">
        <f t="shared" si="57"/>
        <v>0</v>
      </c>
      <c r="BB123" s="212">
        <f t="shared" si="58"/>
        <v>0</v>
      </c>
      <c r="BC123" s="31">
        <f t="shared" si="59"/>
        <v>0</v>
      </c>
    </row>
    <row r="124" spans="53:55" ht="12.75">
      <c r="BA124" s="38">
        <f t="shared" si="57"/>
        <v>0</v>
      </c>
      <c r="BB124" s="212">
        <f t="shared" si="58"/>
        <v>0</v>
      </c>
      <c r="BC124" s="31">
        <f t="shared" si="59"/>
        <v>0</v>
      </c>
    </row>
    <row r="125" spans="53:55" ht="12.75">
      <c r="BA125" s="38">
        <f t="shared" si="57"/>
        <v>0</v>
      </c>
      <c r="BB125" s="212">
        <f t="shared" si="58"/>
        <v>0</v>
      </c>
      <c r="BC125" s="31">
        <f t="shared" si="59"/>
        <v>0</v>
      </c>
    </row>
    <row r="126" spans="53:55" ht="12.75">
      <c r="BA126" s="38">
        <f t="shared" si="57"/>
        <v>0</v>
      </c>
      <c r="BB126" s="212">
        <f t="shared" si="58"/>
        <v>0</v>
      </c>
      <c r="BC126" s="31">
        <f t="shared" si="59"/>
        <v>0</v>
      </c>
    </row>
    <row r="127" spans="53:55" ht="12.75">
      <c r="BA127" s="38">
        <f t="shared" si="57"/>
        <v>0</v>
      </c>
      <c r="BB127" s="212">
        <f t="shared" si="58"/>
        <v>0</v>
      </c>
      <c r="BC127" s="31">
        <f t="shared" si="59"/>
        <v>0</v>
      </c>
    </row>
    <row r="128" spans="53:55" ht="12.75">
      <c r="BA128" s="38">
        <f t="shared" si="57"/>
        <v>0</v>
      </c>
      <c r="BB128" s="212">
        <f t="shared" si="58"/>
        <v>0</v>
      </c>
      <c r="BC128" s="31">
        <f t="shared" si="59"/>
        <v>0</v>
      </c>
    </row>
    <row r="129" spans="53:55" ht="12.75">
      <c r="BA129" s="38">
        <f t="shared" si="57"/>
        <v>0</v>
      </c>
      <c r="BB129" s="212">
        <f t="shared" si="58"/>
        <v>0</v>
      </c>
      <c r="BC129" s="31">
        <f t="shared" si="59"/>
        <v>0</v>
      </c>
    </row>
    <row r="130" spans="53:55" ht="12.75">
      <c r="BA130" s="38">
        <f t="shared" si="57"/>
        <v>0</v>
      </c>
      <c r="BB130" s="212">
        <f t="shared" si="58"/>
        <v>0</v>
      </c>
      <c r="BC130" s="31">
        <f t="shared" si="59"/>
        <v>0</v>
      </c>
    </row>
    <row r="131" spans="53:55" ht="12.75">
      <c r="BA131" s="38">
        <f t="shared" si="57"/>
        <v>0</v>
      </c>
      <c r="BB131" s="212">
        <f t="shared" si="58"/>
        <v>0</v>
      </c>
      <c r="BC131" s="31">
        <f t="shared" si="59"/>
        <v>0</v>
      </c>
    </row>
    <row r="132" spans="53:55" ht="12.75">
      <c r="BA132" s="38">
        <f t="shared" si="57"/>
        <v>0</v>
      </c>
      <c r="BB132" s="212">
        <f t="shared" si="58"/>
        <v>0</v>
      </c>
      <c r="BC132" s="31">
        <f t="shared" si="59"/>
        <v>0</v>
      </c>
    </row>
    <row r="133" spans="53:55" ht="12.75">
      <c r="BA133" s="38">
        <f t="shared" si="57"/>
        <v>0</v>
      </c>
      <c r="BB133" s="212">
        <f t="shared" si="58"/>
        <v>0</v>
      </c>
      <c r="BC133" s="31">
        <f t="shared" si="59"/>
        <v>0</v>
      </c>
    </row>
    <row r="134" spans="53:55" ht="12.75">
      <c r="BA134" s="38">
        <f t="shared" si="57"/>
        <v>0</v>
      </c>
      <c r="BB134" s="212">
        <f t="shared" si="58"/>
        <v>0</v>
      </c>
      <c r="BC134" s="31">
        <f t="shared" si="59"/>
        <v>0</v>
      </c>
    </row>
    <row r="135" spans="53:55" ht="12.75">
      <c r="BA135" s="38">
        <f t="shared" si="57"/>
        <v>0</v>
      </c>
      <c r="BB135" s="212">
        <f t="shared" si="58"/>
        <v>0</v>
      </c>
      <c r="BC135" s="31">
        <f t="shared" si="59"/>
        <v>0</v>
      </c>
    </row>
    <row r="136" spans="53:55" ht="12.75">
      <c r="BA136" s="38">
        <f t="shared" si="57"/>
        <v>0</v>
      </c>
      <c r="BB136" s="212">
        <f t="shared" si="58"/>
        <v>0</v>
      </c>
      <c r="BC136" s="31">
        <f t="shared" si="59"/>
        <v>0</v>
      </c>
    </row>
    <row r="137" spans="53:55" ht="12.75">
      <c r="BA137" s="38">
        <f t="shared" si="57"/>
        <v>0</v>
      </c>
      <c r="BB137" s="212">
        <f t="shared" si="58"/>
        <v>0</v>
      </c>
      <c r="BC137" s="31">
        <f t="shared" si="59"/>
        <v>0</v>
      </c>
    </row>
    <row r="138" spans="53:55" ht="12.75">
      <c r="BA138" s="38">
        <f t="shared" si="57"/>
        <v>0</v>
      </c>
      <c r="BB138" s="212">
        <f t="shared" si="58"/>
        <v>0</v>
      </c>
      <c r="BC138" s="31">
        <f t="shared" si="59"/>
        <v>0</v>
      </c>
    </row>
    <row r="139" spans="53:55" ht="12.75">
      <c r="BA139" s="38">
        <f t="shared" si="57"/>
        <v>0</v>
      </c>
      <c r="BB139" s="212">
        <f t="shared" si="58"/>
        <v>0</v>
      </c>
      <c r="BC139" s="31">
        <f t="shared" si="59"/>
        <v>0</v>
      </c>
    </row>
    <row r="140" spans="53:55" ht="12.75">
      <c r="BA140" s="38">
        <f t="shared" si="57"/>
        <v>0</v>
      </c>
      <c r="BB140" s="212">
        <f t="shared" si="58"/>
        <v>0</v>
      </c>
      <c r="BC140" s="31">
        <f t="shared" si="59"/>
        <v>0</v>
      </c>
    </row>
    <row r="141" spans="53:55" ht="12.75">
      <c r="BA141" s="38">
        <f t="shared" si="57"/>
        <v>0</v>
      </c>
      <c r="BB141" s="212">
        <f t="shared" si="58"/>
        <v>0</v>
      </c>
      <c r="BC141" s="31">
        <f t="shared" si="59"/>
        <v>0</v>
      </c>
    </row>
    <row r="142" spans="53:55" ht="12.75">
      <c r="BA142" s="38">
        <f t="shared" si="57"/>
        <v>0</v>
      </c>
      <c r="BB142" s="212">
        <f t="shared" si="58"/>
        <v>0</v>
      </c>
      <c r="BC142" s="31">
        <f t="shared" si="59"/>
        <v>0</v>
      </c>
    </row>
    <row r="143" spans="53:55" ht="12.75">
      <c r="BA143" s="38">
        <f t="shared" si="57"/>
        <v>0</v>
      </c>
      <c r="BB143" s="212">
        <f t="shared" si="58"/>
        <v>0</v>
      </c>
      <c r="BC143" s="31">
        <f t="shared" si="59"/>
        <v>0</v>
      </c>
    </row>
    <row r="144" spans="53:55" ht="12.75">
      <c r="BA144" s="38">
        <f t="shared" si="57"/>
        <v>0</v>
      </c>
      <c r="BB144" s="212">
        <f t="shared" si="58"/>
        <v>0</v>
      </c>
      <c r="BC144" s="31">
        <f t="shared" si="59"/>
        <v>0</v>
      </c>
    </row>
    <row r="145" spans="53:55" ht="12.75">
      <c r="BA145" s="38">
        <f aca="true" t="shared" si="60" ref="BA145:BA176">B145</f>
        <v>0</v>
      </c>
      <c r="BB145" s="212">
        <f aca="true" t="shared" si="61" ref="BB145:BB176">M145</f>
        <v>0</v>
      </c>
      <c r="BC145" s="31">
        <f aca="true" t="shared" si="62" ref="BC145:BC176">W145</f>
        <v>0</v>
      </c>
    </row>
    <row r="146" spans="53:55" ht="12.75">
      <c r="BA146" s="38">
        <f t="shared" si="60"/>
        <v>0</v>
      </c>
      <c r="BB146" s="212">
        <f t="shared" si="61"/>
        <v>0</v>
      </c>
      <c r="BC146" s="31">
        <f t="shared" si="62"/>
        <v>0</v>
      </c>
    </row>
    <row r="147" spans="53:55" ht="12.75">
      <c r="BA147" s="38">
        <f t="shared" si="60"/>
        <v>0</v>
      </c>
      <c r="BB147" s="212">
        <f t="shared" si="61"/>
        <v>0</v>
      </c>
      <c r="BC147" s="31">
        <f t="shared" si="62"/>
        <v>0</v>
      </c>
    </row>
    <row r="148" spans="53:55" ht="12.75">
      <c r="BA148" s="38">
        <f t="shared" si="60"/>
        <v>0</v>
      </c>
      <c r="BB148" s="212">
        <f t="shared" si="61"/>
        <v>0</v>
      </c>
      <c r="BC148" s="31">
        <f t="shared" si="62"/>
        <v>0</v>
      </c>
    </row>
    <row r="149" spans="53:55" ht="12.75">
      <c r="BA149" s="38">
        <f t="shared" si="60"/>
        <v>0</v>
      </c>
      <c r="BB149" s="212">
        <f t="shared" si="61"/>
        <v>0</v>
      </c>
      <c r="BC149" s="31">
        <f t="shared" si="62"/>
        <v>0</v>
      </c>
    </row>
    <row r="150" spans="53:55" ht="12.75">
      <c r="BA150" s="38">
        <f t="shared" si="60"/>
        <v>0</v>
      </c>
      <c r="BB150" s="212">
        <f t="shared" si="61"/>
        <v>0</v>
      </c>
      <c r="BC150" s="31">
        <f t="shared" si="62"/>
        <v>0</v>
      </c>
    </row>
    <row r="151" spans="53:55" ht="12.75">
      <c r="BA151" s="38">
        <f t="shared" si="60"/>
        <v>0</v>
      </c>
      <c r="BB151" s="212">
        <f t="shared" si="61"/>
        <v>0</v>
      </c>
      <c r="BC151" s="31">
        <f t="shared" si="62"/>
        <v>0</v>
      </c>
    </row>
    <row r="152" spans="53:55" ht="12.75">
      <c r="BA152" s="38">
        <f t="shared" si="60"/>
        <v>0</v>
      </c>
      <c r="BB152" s="212">
        <f t="shared" si="61"/>
        <v>0</v>
      </c>
      <c r="BC152" s="31">
        <f t="shared" si="62"/>
        <v>0</v>
      </c>
    </row>
    <row r="153" spans="53:55" ht="12.75">
      <c r="BA153" s="38">
        <f t="shared" si="60"/>
        <v>0</v>
      </c>
      <c r="BB153" s="212">
        <f t="shared" si="61"/>
        <v>0</v>
      </c>
      <c r="BC153" s="31">
        <f t="shared" si="62"/>
        <v>0</v>
      </c>
    </row>
    <row r="154" spans="53:55" ht="12.75">
      <c r="BA154" s="38">
        <f t="shared" si="60"/>
        <v>0</v>
      </c>
      <c r="BB154" s="212">
        <f t="shared" si="61"/>
        <v>0</v>
      </c>
      <c r="BC154" s="31">
        <f t="shared" si="62"/>
        <v>0</v>
      </c>
    </row>
    <row r="155" spans="53:55" ht="12.75">
      <c r="BA155" s="38">
        <f t="shared" si="60"/>
        <v>0</v>
      </c>
      <c r="BB155" s="212">
        <f t="shared" si="61"/>
        <v>0</v>
      </c>
      <c r="BC155" s="31">
        <f t="shared" si="62"/>
        <v>0</v>
      </c>
    </row>
    <row r="156" spans="53:55" ht="12.75">
      <c r="BA156" s="38">
        <f t="shared" si="60"/>
        <v>0</v>
      </c>
      <c r="BB156" s="212">
        <f t="shared" si="61"/>
        <v>0</v>
      </c>
      <c r="BC156" s="31">
        <f t="shared" si="62"/>
        <v>0</v>
      </c>
    </row>
    <row r="157" spans="53:55" ht="12.75">
      <c r="BA157" s="38">
        <f t="shared" si="60"/>
        <v>0</v>
      </c>
      <c r="BB157" s="212">
        <f t="shared" si="61"/>
        <v>0</v>
      </c>
      <c r="BC157" s="31">
        <f t="shared" si="62"/>
        <v>0</v>
      </c>
    </row>
    <row r="158" spans="53:55" ht="12.75">
      <c r="BA158" s="38">
        <f t="shared" si="60"/>
        <v>0</v>
      </c>
      <c r="BB158" s="212">
        <f t="shared" si="61"/>
        <v>0</v>
      </c>
      <c r="BC158" s="31">
        <f t="shared" si="62"/>
        <v>0</v>
      </c>
    </row>
    <row r="159" spans="53:55" ht="12.75">
      <c r="BA159" s="38">
        <f t="shared" si="60"/>
        <v>0</v>
      </c>
      <c r="BB159" s="212">
        <f t="shared" si="61"/>
        <v>0</v>
      </c>
      <c r="BC159" s="31">
        <f t="shared" si="62"/>
        <v>0</v>
      </c>
    </row>
    <row r="160" spans="53:55" ht="12.75">
      <c r="BA160" s="38">
        <f t="shared" si="60"/>
        <v>0</v>
      </c>
      <c r="BB160" s="212">
        <f t="shared" si="61"/>
        <v>0</v>
      </c>
      <c r="BC160" s="31">
        <f t="shared" si="62"/>
        <v>0</v>
      </c>
    </row>
    <row r="161" spans="53:55" ht="12.75">
      <c r="BA161" s="38">
        <f t="shared" si="60"/>
        <v>0</v>
      </c>
      <c r="BB161" s="212">
        <f t="shared" si="61"/>
        <v>0</v>
      </c>
      <c r="BC161" s="31">
        <f t="shared" si="62"/>
        <v>0</v>
      </c>
    </row>
    <row r="162" spans="53:55" ht="12.75">
      <c r="BA162" s="38">
        <f t="shared" si="60"/>
        <v>0</v>
      </c>
      <c r="BB162" s="212">
        <f t="shared" si="61"/>
        <v>0</v>
      </c>
      <c r="BC162" s="31">
        <f t="shared" si="62"/>
        <v>0</v>
      </c>
    </row>
    <row r="163" spans="53:55" ht="12.75">
      <c r="BA163" s="38">
        <f t="shared" si="60"/>
        <v>0</v>
      </c>
      <c r="BB163" s="212">
        <f t="shared" si="61"/>
        <v>0</v>
      </c>
      <c r="BC163" s="31">
        <f t="shared" si="62"/>
        <v>0</v>
      </c>
    </row>
    <row r="164" spans="53:55" ht="12.75">
      <c r="BA164" s="38">
        <f t="shared" si="60"/>
        <v>0</v>
      </c>
      <c r="BB164" s="212">
        <f t="shared" si="61"/>
        <v>0</v>
      </c>
      <c r="BC164" s="31">
        <f t="shared" si="62"/>
        <v>0</v>
      </c>
    </row>
    <row r="165" spans="53:55" ht="12.75">
      <c r="BA165" s="38">
        <f t="shared" si="60"/>
        <v>0</v>
      </c>
      <c r="BB165" s="212">
        <f t="shared" si="61"/>
        <v>0</v>
      </c>
      <c r="BC165" s="31">
        <f t="shared" si="62"/>
        <v>0</v>
      </c>
    </row>
    <row r="166" spans="53:55" ht="12.75">
      <c r="BA166" s="38">
        <f t="shared" si="60"/>
        <v>0</v>
      </c>
      <c r="BB166" s="212">
        <f t="shared" si="61"/>
        <v>0</v>
      </c>
      <c r="BC166" s="31">
        <f t="shared" si="62"/>
        <v>0</v>
      </c>
    </row>
    <row r="167" spans="53:55" ht="12.75">
      <c r="BA167" s="38">
        <f t="shared" si="60"/>
        <v>0</v>
      </c>
      <c r="BB167" s="212">
        <f t="shared" si="61"/>
        <v>0</v>
      </c>
      <c r="BC167" s="31">
        <f t="shared" si="62"/>
        <v>0</v>
      </c>
    </row>
    <row r="168" spans="53:55" ht="12.75">
      <c r="BA168" s="38">
        <f t="shared" si="60"/>
        <v>0</v>
      </c>
      <c r="BB168" s="212">
        <f t="shared" si="61"/>
        <v>0</v>
      </c>
      <c r="BC168" s="31">
        <f t="shared" si="62"/>
        <v>0</v>
      </c>
    </row>
    <row r="169" spans="53:55" ht="12.75">
      <c r="BA169" s="38">
        <f t="shared" si="60"/>
        <v>0</v>
      </c>
      <c r="BB169" s="212">
        <f t="shared" si="61"/>
        <v>0</v>
      </c>
      <c r="BC169" s="31">
        <f t="shared" si="62"/>
        <v>0</v>
      </c>
    </row>
    <row r="170" spans="53:55" ht="12.75">
      <c r="BA170" s="38">
        <f t="shared" si="60"/>
        <v>0</v>
      </c>
      <c r="BB170" s="212">
        <f t="shared" si="61"/>
        <v>0</v>
      </c>
      <c r="BC170" s="31">
        <f t="shared" si="62"/>
        <v>0</v>
      </c>
    </row>
    <row r="171" spans="53:55" ht="12.75">
      <c r="BA171" s="38">
        <f t="shared" si="60"/>
        <v>0</v>
      </c>
      <c r="BB171" s="212">
        <f t="shared" si="61"/>
        <v>0</v>
      </c>
      <c r="BC171" s="31">
        <f t="shared" si="62"/>
        <v>0</v>
      </c>
    </row>
    <row r="172" spans="53:55" ht="12.75">
      <c r="BA172" s="38">
        <f t="shared" si="60"/>
        <v>0</v>
      </c>
      <c r="BB172" s="212">
        <f t="shared" si="61"/>
        <v>0</v>
      </c>
      <c r="BC172" s="31">
        <f t="shared" si="62"/>
        <v>0</v>
      </c>
    </row>
    <row r="173" spans="53:55" ht="12.75">
      <c r="BA173" s="38">
        <f t="shared" si="60"/>
        <v>0</v>
      </c>
      <c r="BB173" s="212">
        <f t="shared" si="61"/>
        <v>0</v>
      </c>
      <c r="BC173" s="31">
        <f t="shared" si="62"/>
        <v>0</v>
      </c>
    </row>
    <row r="174" spans="53:55" ht="12.75">
      <c r="BA174" s="38">
        <f t="shared" si="60"/>
        <v>0</v>
      </c>
      <c r="BB174" s="212">
        <f t="shared" si="61"/>
        <v>0</v>
      </c>
      <c r="BC174" s="31">
        <f t="shared" si="62"/>
        <v>0</v>
      </c>
    </row>
    <row r="175" spans="53:55" ht="12.75">
      <c r="BA175" s="38">
        <f t="shared" si="60"/>
        <v>0</v>
      </c>
      <c r="BB175" s="212">
        <f t="shared" si="61"/>
        <v>0</v>
      </c>
      <c r="BC175" s="31">
        <f t="shared" si="62"/>
        <v>0</v>
      </c>
    </row>
    <row r="176" spans="53:55" ht="12.75">
      <c r="BA176" s="38">
        <f t="shared" si="60"/>
        <v>0</v>
      </c>
      <c r="BB176" s="212">
        <f t="shared" si="61"/>
        <v>0</v>
      </c>
      <c r="BC176" s="31">
        <f t="shared" si="62"/>
        <v>0</v>
      </c>
    </row>
    <row r="177" spans="53:55" ht="12.75">
      <c r="BA177" s="38">
        <f aca="true" t="shared" si="63" ref="BA177:BA208">B177</f>
        <v>0</v>
      </c>
      <c r="BB177" s="212">
        <f aca="true" t="shared" si="64" ref="BB177:BB208">M177</f>
        <v>0</v>
      </c>
      <c r="BC177" s="31">
        <f aca="true" t="shared" si="65" ref="BC177:BC208">W177</f>
        <v>0</v>
      </c>
    </row>
    <row r="178" spans="53:55" ht="12.75">
      <c r="BA178" s="38">
        <f t="shared" si="63"/>
        <v>0</v>
      </c>
      <c r="BB178" s="212">
        <f t="shared" si="64"/>
        <v>0</v>
      </c>
      <c r="BC178" s="31">
        <f t="shared" si="65"/>
        <v>0</v>
      </c>
    </row>
    <row r="179" spans="53:55" ht="12.75">
      <c r="BA179" s="38">
        <f t="shared" si="63"/>
        <v>0</v>
      </c>
      <c r="BB179" s="212">
        <f t="shared" si="64"/>
        <v>0</v>
      </c>
      <c r="BC179" s="31">
        <f t="shared" si="65"/>
        <v>0</v>
      </c>
    </row>
    <row r="180" spans="53:55" ht="12.75">
      <c r="BA180" s="38">
        <f t="shared" si="63"/>
        <v>0</v>
      </c>
      <c r="BB180" s="212">
        <f t="shared" si="64"/>
        <v>0</v>
      </c>
      <c r="BC180" s="31">
        <f t="shared" si="65"/>
        <v>0</v>
      </c>
    </row>
    <row r="181" spans="53:55" ht="12.75">
      <c r="BA181" s="38">
        <f t="shared" si="63"/>
        <v>0</v>
      </c>
      <c r="BB181" s="212">
        <f t="shared" si="64"/>
        <v>0</v>
      </c>
      <c r="BC181" s="31">
        <f t="shared" si="65"/>
        <v>0</v>
      </c>
    </row>
    <row r="182" spans="53:55" ht="12.75">
      <c r="BA182" s="38">
        <f t="shared" si="63"/>
        <v>0</v>
      </c>
      <c r="BB182" s="212">
        <f t="shared" si="64"/>
        <v>0</v>
      </c>
      <c r="BC182" s="31">
        <f t="shared" si="65"/>
        <v>0</v>
      </c>
    </row>
    <row r="183" spans="53:55" ht="12.75">
      <c r="BA183" s="38">
        <f t="shared" si="63"/>
        <v>0</v>
      </c>
      <c r="BB183" s="212">
        <f t="shared" si="64"/>
        <v>0</v>
      </c>
      <c r="BC183" s="31">
        <f t="shared" si="65"/>
        <v>0</v>
      </c>
    </row>
    <row r="184" spans="53:55" ht="12.75">
      <c r="BA184" s="38">
        <f t="shared" si="63"/>
        <v>0</v>
      </c>
      <c r="BB184" s="212">
        <f t="shared" si="64"/>
        <v>0</v>
      </c>
      <c r="BC184" s="31">
        <f t="shared" si="65"/>
        <v>0</v>
      </c>
    </row>
    <row r="185" spans="53:55" ht="12.75">
      <c r="BA185" s="38">
        <f t="shared" si="63"/>
        <v>0</v>
      </c>
      <c r="BB185" s="212">
        <f t="shared" si="64"/>
        <v>0</v>
      </c>
      <c r="BC185" s="31">
        <f t="shared" si="65"/>
        <v>0</v>
      </c>
    </row>
    <row r="186" spans="53:55" ht="12.75">
      <c r="BA186" s="38">
        <f t="shared" si="63"/>
        <v>0</v>
      </c>
      <c r="BB186" s="212">
        <f t="shared" si="64"/>
        <v>0</v>
      </c>
      <c r="BC186" s="31">
        <f t="shared" si="65"/>
        <v>0</v>
      </c>
    </row>
    <row r="187" spans="53:55" ht="12.75">
      <c r="BA187" s="38">
        <f t="shared" si="63"/>
        <v>0</v>
      </c>
      <c r="BB187" s="212">
        <f t="shared" si="64"/>
        <v>0</v>
      </c>
      <c r="BC187" s="31">
        <f t="shared" si="65"/>
        <v>0</v>
      </c>
    </row>
    <row r="188" spans="53:55" ht="12.75">
      <c r="BA188" s="38">
        <f t="shared" si="63"/>
        <v>0</v>
      </c>
      <c r="BB188" s="212">
        <f t="shared" si="64"/>
        <v>0</v>
      </c>
      <c r="BC188" s="31">
        <f t="shared" si="65"/>
        <v>0</v>
      </c>
    </row>
    <row r="189" spans="53:55" ht="12.75">
      <c r="BA189" s="38">
        <f t="shared" si="63"/>
        <v>0</v>
      </c>
      <c r="BB189" s="212">
        <f t="shared" si="64"/>
        <v>0</v>
      </c>
      <c r="BC189" s="31">
        <f t="shared" si="65"/>
        <v>0</v>
      </c>
    </row>
    <row r="190" spans="53:55" ht="12.75">
      <c r="BA190" s="38">
        <f t="shared" si="63"/>
        <v>0</v>
      </c>
      <c r="BB190" s="212">
        <f t="shared" si="64"/>
        <v>0</v>
      </c>
      <c r="BC190" s="31">
        <f t="shared" si="65"/>
        <v>0</v>
      </c>
    </row>
    <row r="191" spans="53:55" ht="12.75">
      <c r="BA191" s="38">
        <f t="shared" si="63"/>
        <v>0</v>
      </c>
      <c r="BB191" s="212">
        <f t="shared" si="64"/>
        <v>0</v>
      </c>
      <c r="BC191" s="31">
        <f t="shared" si="65"/>
        <v>0</v>
      </c>
    </row>
    <row r="192" spans="53:55" ht="12.75">
      <c r="BA192" s="38">
        <f t="shared" si="63"/>
        <v>0</v>
      </c>
      <c r="BB192" s="212">
        <f t="shared" si="64"/>
        <v>0</v>
      </c>
      <c r="BC192" s="31">
        <f t="shared" si="65"/>
        <v>0</v>
      </c>
    </row>
    <row r="193" spans="53:55" ht="12.75">
      <c r="BA193" s="38">
        <f t="shared" si="63"/>
        <v>0</v>
      </c>
      <c r="BB193" s="212">
        <f t="shared" si="64"/>
        <v>0</v>
      </c>
      <c r="BC193" s="31">
        <f t="shared" si="65"/>
        <v>0</v>
      </c>
    </row>
    <row r="194" spans="53:55" ht="12.75">
      <c r="BA194" s="38">
        <f t="shared" si="63"/>
        <v>0</v>
      </c>
      <c r="BB194" s="212">
        <f t="shared" si="64"/>
        <v>0</v>
      </c>
      <c r="BC194" s="31">
        <f t="shared" si="65"/>
        <v>0</v>
      </c>
    </row>
    <row r="195" spans="53:55" ht="12.75">
      <c r="BA195" s="38">
        <f t="shared" si="63"/>
        <v>0</v>
      </c>
      <c r="BB195" s="212">
        <f t="shared" si="64"/>
        <v>0</v>
      </c>
      <c r="BC195" s="31">
        <f t="shared" si="65"/>
        <v>0</v>
      </c>
    </row>
    <row r="196" spans="53:55" ht="12.75">
      <c r="BA196" s="38">
        <f t="shared" si="63"/>
        <v>0</v>
      </c>
      <c r="BB196" s="212">
        <f t="shared" si="64"/>
        <v>0</v>
      </c>
      <c r="BC196" s="31">
        <f t="shared" si="65"/>
        <v>0</v>
      </c>
    </row>
    <row r="197" spans="53:55" ht="12.75">
      <c r="BA197" s="38">
        <f t="shared" si="63"/>
        <v>0</v>
      </c>
      <c r="BB197" s="212">
        <f t="shared" si="64"/>
        <v>0</v>
      </c>
      <c r="BC197" s="31">
        <f t="shared" si="65"/>
        <v>0</v>
      </c>
    </row>
    <row r="198" spans="53:55" ht="12.75">
      <c r="BA198" s="38">
        <f t="shared" si="63"/>
        <v>0</v>
      </c>
      <c r="BB198" s="212">
        <f t="shared" si="64"/>
        <v>0</v>
      </c>
      <c r="BC198" s="31">
        <f t="shared" si="65"/>
        <v>0</v>
      </c>
    </row>
    <row r="199" spans="53:55" ht="12.75">
      <c r="BA199" s="38">
        <f t="shared" si="63"/>
        <v>0</v>
      </c>
      <c r="BB199" s="212">
        <f t="shared" si="64"/>
        <v>0</v>
      </c>
      <c r="BC199" s="31">
        <f t="shared" si="65"/>
        <v>0</v>
      </c>
    </row>
    <row r="200" spans="53:55" ht="12.75">
      <c r="BA200" s="38">
        <f t="shared" si="63"/>
        <v>0</v>
      </c>
      <c r="BB200" s="212">
        <f t="shared" si="64"/>
        <v>0</v>
      </c>
      <c r="BC200" s="31">
        <f t="shared" si="65"/>
        <v>0</v>
      </c>
    </row>
    <row r="201" spans="53:55" ht="12.75">
      <c r="BA201" s="38">
        <f t="shared" si="63"/>
        <v>0</v>
      </c>
      <c r="BB201" s="212">
        <f t="shared" si="64"/>
        <v>0</v>
      </c>
      <c r="BC201" s="31">
        <f t="shared" si="65"/>
        <v>0</v>
      </c>
    </row>
    <row r="202" spans="53:55" ht="12.75">
      <c r="BA202" s="38">
        <f t="shared" si="63"/>
        <v>0</v>
      </c>
      <c r="BB202" s="212">
        <f t="shared" si="64"/>
        <v>0</v>
      </c>
      <c r="BC202" s="31">
        <f t="shared" si="65"/>
        <v>0</v>
      </c>
    </row>
    <row r="203" spans="53:55" ht="12.75">
      <c r="BA203" s="38">
        <f t="shared" si="63"/>
        <v>0</v>
      </c>
      <c r="BB203" s="212">
        <f t="shared" si="64"/>
        <v>0</v>
      </c>
      <c r="BC203" s="31">
        <f t="shared" si="65"/>
        <v>0</v>
      </c>
    </row>
    <row r="204" spans="53:55" ht="12.75">
      <c r="BA204" s="38">
        <f t="shared" si="63"/>
        <v>0</v>
      </c>
      <c r="BB204" s="212">
        <f t="shared" si="64"/>
        <v>0</v>
      </c>
      <c r="BC204" s="31">
        <f t="shared" si="65"/>
        <v>0</v>
      </c>
    </row>
    <row r="205" spans="53:55" ht="12.75">
      <c r="BA205" s="38">
        <f t="shared" si="63"/>
        <v>0</v>
      </c>
      <c r="BB205" s="212">
        <f t="shared" si="64"/>
        <v>0</v>
      </c>
      <c r="BC205" s="31">
        <f t="shared" si="65"/>
        <v>0</v>
      </c>
    </row>
    <row r="206" spans="53:55" ht="12.75">
      <c r="BA206" s="38">
        <f t="shared" si="63"/>
        <v>0</v>
      </c>
      <c r="BB206" s="212">
        <f t="shared" si="64"/>
        <v>0</v>
      </c>
      <c r="BC206" s="31">
        <f t="shared" si="65"/>
        <v>0</v>
      </c>
    </row>
    <row r="207" spans="53:55" ht="12.75">
      <c r="BA207" s="38">
        <f t="shared" si="63"/>
        <v>0</v>
      </c>
      <c r="BB207" s="212">
        <f t="shared" si="64"/>
        <v>0</v>
      </c>
      <c r="BC207" s="31">
        <f t="shared" si="65"/>
        <v>0</v>
      </c>
    </row>
    <row r="208" spans="53:55" ht="12.75">
      <c r="BA208" s="38">
        <f t="shared" si="63"/>
        <v>0</v>
      </c>
      <c r="BB208" s="212">
        <f t="shared" si="64"/>
        <v>0</v>
      </c>
      <c r="BC208" s="31">
        <f t="shared" si="65"/>
        <v>0</v>
      </c>
    </row>
    <row r="209" spans="53:55" ht="12.75">
      <c r="BA209" s="38">
        <f aca="true" t="shared" si="66" ref="BA209:BA214">B209</f>
        <v>0</v>
      </c>
      <c r="BB209" s="212">
        <f aca="true" t="shared" si="67" ref="BB209:BB214">M209</f>
        <v>0</v>
      </c>
      <c r="BC209" s="31">
        <f aca="true" t="shared" si="68" ref="BC209:BC214">W209</f>
        <v>0</v>
      </c>
    </row>
    <row r="210" spans="53:55" ht="12.75">
      <c r="BA210" s="38">
        <f t="shared" si="66"/>
        <v>0</v>
      </c>
      <c r="BB210" s="212">
        <f t="shared" si="67"/>
        <v>0</v>
      </c>
      <c r="BC210" s="31">
        <f t="shared" si="68"/>
        <v>0</v>
      </c>
    </row>
    <row r="211" spans="53:55" ht="12.75">
      <c r="BA211" s="38">
        <f t="shared" si="66"/>
        <v>0</v>
      </c>
      <c r="BB211" s="212">
        <f t="shared" si="67"/>
        <v>0</v>
      </c>
      <c r="BC211" s="31">
        <f t="shared" si="68"/>
        <v>0</v>
      </c>
    </row>
    <row r="212" spans="53:55" ht="12.75">
      <c r="BA212" s="38">
        <f t="shared" si="66"/>
        <v>0</v>
      </c>
      <c r="BB212" s="212">
        <f t="shared" si="67"/>
        <v>0</v>
      </c>
      <c r="BC212" s="31">
        <f t="shared" si="68"/>
        <v>0</v>
      </c>
    </row>
    <row r="213" spans="53:55" ht="12.75">
      <c r="BA213" s="38">
        <f t="shared" si="66"/>
        <v>0</v>
      </c>
      <c r="BB213" s="212">
        <f t="shared" si="67"/>
        <v>0</v>
      </c>
      <c r="BC213" s="31">
        <f t="shared" si="68"/>
        <v>0</v>
      </c>
    </row>
    <row r="214" spans="53:55" ht="12.75">
      <c r="BA214" s="38">
        <f t="shared" si="66"/>
        <v>0</v>
      </c>
      <c r="BB214" s="212">
        <f t="shared" si="67"/>
        <v>0</v>
      </c>
      <c r="BC214" s="31">
        <f t="shared" si="68"/>
        <v>0</v>
      </c>
    </row>
  </sheetData>
  <printOptions gridLines="1"/>
  <pageMargins left="1.062992125984252" right="0.7480314960629921" top="0.7086614173228347" bottom="0.5118110236220472" header="0.5" footer="0.5"/>
  <pageSetup fitToHeight="1" fitToWidth="1" horizontalDpi="300" verticalDpi="300" orientation="portrait" paperSize="9" scale="77" r:id="rId3"/>
  <headerFooter alignWithMargins="0">
    <oddHeader>&amp;L&amp;F Page&amp;P&amp;CPlain string  calculations&amp;R&amp;D</oddHeader>
  </headerFooter>
  <rowBreaks count="1" manualBreakCount="1">
    <brk id="49" max="6553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 Law</dc:creator>
  <cp:keywords/>
  <dc:description/>
  <cp:lastModifiedBy>Smith</cp:lastModifiedBy>
  <cp:lastPrinted>2000-02-02T17:29:23Z</cp:lastPrinted>
  <dcterms:created xsi:type="dcterms:W3CDTF">1999-11-16T13:23:08Z</dcterms:created>
  <dcterms:modified xsi:type="dcterms:W3CDTF">2005-03-21T11:19:16Z</dcterms:modified>
  <cp:category/>
  <cp:version/>
  <cp:contentType/>
  <cp:contentStatus/>
</cp:coreProperties>
</file>